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Wira\Documents\CAPSTONE 2020\"/>
    </mc:Choice>
  </mc:AlternateContent>
  <xr:revisionPtr revIDLastSave="0" documentId="13_ncr:1_{8188BD30-9436-451E-83FF-6B29EBFB5D4D}" xr6:coauthVersionLast="43" xr6:coauthVersionMax="43" xr10:uidLastSave="{00000000-0000-0000-0000-000000000000}"/>
  <bookViews>
    <workbookView xWindow="-120" yWindow="-120" windowWidth="20730" windowHeight="11310" activeTab="2" xr2:uid="{00000000-000D-0000-FFFF-FFFF00000000}"/>
  </bookViews>
  <sheets>
    <sheet name="HIRARKI" sheetId="6" r:id="rId1"/>
    <sheet name="KUESIONER" sheetId="3" r:id="rId2"/>
    <sheet name="PENGOLAHAN HORIZONTAL" sheetId="5" r:id="rId3"/>
    <sheet name="PENGOLAHAN VERTIK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" i="5" l="1"/>
  <c r="H9" i="3" l="1"/>
  <c r="G52" i="5"/>
  <c r="G51" i="5"/>
  <c r="G47" i="5"/>
  <c r="G46" i="5"/>
  <c r="G42" i="5"/>
  <c r="G41" i="5"/>
  <c r="G37" i="5"/>
  <c r="G36" i="5"/>
  <c r="G32" i="5"/>
  <c r="G31" i="5"/>
  <c r="G27" i="5"/>
  <c r="G26" i="5"/>
  <c r="G22" i="5"/>
  <c r="G21" i="5"/>
  <c r="G17" i="5"/>
  <c r="G16" i="5"/>
  <c r="G18" i="5" s="1"/>
  <c r="H17" i="5" s="1"/>
  <c r="G12" i="5"/>
  <c r="G11" i="5"/>
  <c r="G5" i="5"/>
  <c r="G4" i="5"/>
  <c r="G6" i="5" s="1"/>
  <c r="H3" i="5" s="1"/>
  <c r="G3" i="5"/>
  <c r="I16" i="4"/>
  <c r="I15" i="4"/>
  <c r="I14" i="4"/>
  <c r="L8" i="4"/>
  <c r="L7" i="4"/>
  <c r="L6" i="4"/>
  <c r="E6" i="4"/>
  <c r="L5" i="4"/>
  <c r="L4" i="4"/>
  <c r="L3" i="4"/>
  <c r="L9" i="4" s="1"/>
  <c r="I93" i="3"/>
  <c r="I92" i="3"/>
  <c r="H92" i="3"/>
  <c r="I89" i="3"/>
  <c r="I88" i="3"/>
  <c r="H88" i="3"/>
  <c r="I85" i="3"/>
  <c r="H85" i="3"/>
  <c r="I84" i="3"/>
  <c r="H84" i="3"/>
  <c r="I81" i="3"/>
  <c r="H81" i="3"/>
  <c r="H80" i="3"/>
  <c r="I77" i="3"/>
  <c r="I76" i="3"/>
  <c r="H76" i="3"/>
  <c r="I73" i="3"/>
  <c r="H73" i="3"/>
  <c r="H72" i="3"/>
  <c r="I69" i="3"/>
  <c r="I68" i="3"/>
  <c r="H68" i="3"/>
  <c r="I65" i="3"/>
  <c r="H64" i="3"/>
  <c r="I61" i="3"/>
  <c r="H60" i="3"/>
  <c r="I56" i="3"/>
  <c r="I55" i="3"/>
  <c r="H55" i="3"/>
  <c r="G55" i="3"/>
  <c r="I54" i="3"/>
  <c r="G54" i="3"/>
  <c r="U46" i="3"/>
  <c r="H46" i="3"/>
  <c r="H93" i="3" s="1"/>
  <c r="U42" i="3"/>
  <c r="H42" i="3"/>
  <c r="U38" i="3"/>
  <c r="H38" i="3"/>
  <c r="V33" i="3"/>
  <c r="I33" i="3"/>
  <c r="U30" i="3"/>
  <c r="H30" i="3"/>
  <c r="H77" i="3" s="1"/>
  <c r="V25" i="3"/>
  <c r="I25" i="3"/>
  <c r="U22" i="3"/>
  <c r="H22" i="3"/>
  <c r="H69" i="3" s="1"/>
  <c r="U18" i="3"/>
  <c r="H65" i="3" s="1"/>
  <c r="I17" i="3"/>
  <c r="I64" i="3" s="1"/>
  <c r="H14" i="3"/>
  <c r="H61" i="3" s="1"/>
  <c r="V13" i="3"/>
  <c r="I60" i="3" s="1"/>
  <c r="U9" i="3"/>
  <c r="H56" i="3" s="1"/>
  <c r="T9" i="3"/>
  <c r="G9" i="3"/>
  <c r="G56" i="3" s="1"/>
  <c r="U7" i="3"/>
  <c r="H7" i="3"/>
  <c r="H54" i="3" l="1"/>
  <c r="I72" i="3"/>
  <c r="I80" i="3"/>
  <c r="H89" i="3"/>
  <c r="H5" i="5"/>
  <c r="H46" i="5"/>
  <c r="H21" i="5"/>
  <c r="H41" i="5"/>
  <c r="G28" i="5"/>
  <c r="H27" i="5" s="1"/>
  <c r="G38" i="5"/>
  <c r="H37" i="5" s="1"/>
  <c r="G48" i="5"/>
  <c r="H47" i="5" s="1"/>
  <c r="H4" i="5"/>
  <c r="H6" i="5" s="1"/>
  <c r="H16" i="5"/>
  <c r="G13" i="5"/>
  <c r="H12" i="5" s="1"/>
  <c r="P12" i="5" s="1"/>
  <c r="G23" i="5"/>
  <c r="H22" i="5" s="1"/>
  <c r="P22" i="5" s="1"/>
  <c r="G33" i="5"/>
  <c r="H32" i="5" s="1"/>
  <c r="P32" i="5" s="1"/>
  <c r="G43" i="5"/>
  <c r="H42" i="5" s="1"/>
  <c r="G53" i="5"/>
  <c r="H52" i="5" s="1"/>
  <c r="P52" i="5" s="1"/>
  <c r="P17" i="5" l="1"/>
  <c r="H23" i="5"/>
  <c r="I22" i="5"/>
  <c r="J22" i="5" s="1"/>
  <c r="P21" i="5"/>
  <c r="I21" i="5"/>
  <c r="J21" i="5" s="1"/>
  <c r="I4" i="5"/>
  <c r="J4" i="5" s="1"/>
  <c r="H51" i="5"/>
  <c r="H11" i="5"/>
  <c r="P46" i="5"/>
  <c r="I46" i="5"/>
  <c r="J46" i="5" s="1"/>
  <c r="H48" i="5"/>
  <c r="I47" i="5"/>
  <c r="J47" i="5" s="1"/>
  <c r="I5" i="5"/>
  <c r="J5" i="5" s="1"/>
  <c r="H43" i="5"/>
  <c r="I42" i="5"/>
  <c r="J42" i="5" s="1"/>
  <c r="P41" i="5"/>
  <c r="I41" i="5"/>
  <c r="J41" i="5" s="1"/>
  <c r="H26" i="5"/>
  <c r="I3" i="5"/>
  <c r="J3" i="5" s="1"/>
  <c r="K3" i="5" s="1"/>
  <c r="L3" i="5" s="1"/>
  <c r="P42" i="5"/>
  <c r="P16" i="5"/>
  <c r="P37" i="5" s="1"/>
  <c r="I16" i="5"/>
  <c r="J16" i="5" s="1"/>
  <c r="H18" i="5"/>
  <c r="I17" i="5"/>
  <c r="J17" i="5" s="1"/>
  <c r="P47" i="5"/>
  <c r="H36" i="5"/>
  <c r="H31" i="5"/>
  <c r="K16" i="5" l="1"/>
  <c r="L16" i="5" s="1"/>
  <c r="H13" i="5"/>
  <c r="I12" i="5"/>
  <c r="J12" i="5" s="1"/>
  <c r="P11" i="5"/>
  <c r="P27" i="5" s="1"/>
  <c r="I11" i="5"/>
  <c r="J11" i="5" s="1"/>
  <c r="H33" i="5"/>
  <c r="I32" i="5"/>
  <c r="J32" i="5" s="1"/>
  <c r="P31" i="5"/>
  <c r="I31" i="5"/>
  <c r="J31" i="5" s="1"/>
  <c r="K31" i="5" s="1"/>
  <c r="L31" i="5" s="1"/>
  <c r="P36" i="5"/>
  <c r="I36" i="5"/>
  <c r="J36" i="5" s="1"/>
  <c r="H38" i="5"/>
  <c r="I37" i="5"/>
  <c r="J37" i="5" s="1"/>
  <c r="I26" i="5"/>
  <c r="J26" i="5" s="1"/>
  <c r="H28" i="5"/>
  <c r="I27" i="5"/>
  <c r="J27" i="5" s="1"/>
  <c r="K41" i="5"/>
  <c r="L41" i="5" s="1"/>
  <c r="H53" i="5"/>
  <c r="I52" i="5"/>
  <c r="J52" i="5" s="1"/>
  <c r="P51" i="5"/>
  <c r="I51" i="5"/>
  <c r="J51" i="5" s="1"/>
  <c r="K21" i="5"/>
  <c r="L21" i="5" s="1"/>
  <c r="K46" i="5"/>
  <c r="L46" i="5" s="1"/>
  <c r="K51" i="5" l="1"/>
  <c r="L51" i="5" s="1"/>
  <c r="K36" i="5"/>
  <c r="L36" i="5" s="1"/>
  <c r="K26" i="5"/>
  <c r="L26" i="5" s="1"/>
  <c r="P26" i="5"/>
  <c r="K11" i="5"/>
  <c r="L11" i="5" s="1"/>
</calcChain>
</file>

<file path=xl/sharedStrings.xml><?xml version="1.0" encoding="utf-8"?>
<sst xmlns="http://schemas.openxmlformats.org/spreadsheetml/2006/main" count="455" uniqueCount="78">
  <si>
    <t>Kriteria</t>
  </si>
  <si>
    <t>Harga</t>
  </si>
  <si>
    <t>Pelayanan</t>
  </si>
  <si>
    <t>Kualitas</t>
  </si>
  <si>
    <t>Sub Kriteria</t>
  </si>
  <si>
    <t>Kecocokan Harga</t>
  </si>
  <si>
    <t>Biaya Pengiriman</t>
  </si>
  <si>
    <t>Kesesuaian pasokan dengan spesifikasi</t>
  </si>
  <si>
    <t>Kemampuan memberikan kualitas yang konsisten</t>
  </si>
  <si>
    <t>Garansi Pasokan</t>
  </si>
  <si>
    <t>Alternatif</t>
  </si>
  <si>
    <t>Nama</t>
  </si>
  <si>
    <t>:</t>
  </si>
  <si>
    <t>M. HUTABARAT</t>
  </si>
  <si>
    <t>Jenis Kelamin</t>
  </si>
  <si>
    <t>Pria</t>
  </si>
  <si>
    <t>Usia</t>
  </si>
  <si>
    <t>26 -35 Tahun</t>
  </si>
  <si>
    <t>Jabatan</t>
  </si>
  <si>
    <t>Teknisi</t>
  </si>
  <si>
    <t>HIERARCHY 2</t>
  </si>
  <si>
    <t>Supplier Lampu UVC</t>
  </si>
  <si>
    <t>Tanggal Pengisian</t>
  </si>
  <si>
    <t>11 Desember 2020</t>
  </si>
  <si>
    <t>HIERARCHY 3</t>
  </si>
  <si>
    <t>HARGA</t>
  </si>
  <si>
    <t>KUALITAS</t>
  </si>
  <si>
    <t>Kesesuaian Gabah dengan Spesifikasi</t>
  </si>
  <si>
    <t>Kemampuan untuk Kualitas Konstan</t>
  </si>
  <si>
    <t>PELAYANAN</t>
  </si>
  <si>
    <t>Lokasi Lahan Kopi</t>
  </si>
  <si>
    <t>Jarak Pemasok</t>
  </si>
  <si>
    <t>Layanan Pengiriman</t>
  </si>
  <si>
    <t>HIERARCHY 4</t>
  </si>
  <si>
    <t>KECOCOKAN HARGA</t>
  </si>
  <si>
    <t>ACHD MEDAN</t>
  </si>
  <si>
    <t>TOKO UTACO</t>
  </si>
  <si>
    <t xml:space="preserve"> </t>
  </si>
  <si>
    <t>BIAYA PENGIRIMAN</t>
  </si>
  <si>
    <t>KESESUAIAN PASOKAN DENGAN SPESIFIKASI</t>
  </si>
  <si>
    <t>KEMAMPUAN MEMBERIKAN KUALITAS YANG KONSISTEN</t>
  </si>
  <si>
    <t>LAYANAN PENGIRIMAN</t>
  </si>
  <si>
    <t>GARANSI PASOKAN</t>
  </si>
  <si>
    <t>GEOMETRIC MEAN</t>
  </si>
  <si>
    <t>VE</t>
  </si>
  <si>
    <t>VP</t>
  </si>
  <si>
    <t>VA</t>
  </si>
  <si>
    <t>VB</t>
  </si>
  <si>
    <t>Lambda Max</t>
  </si>
  <si>
    <t>CI</t>
  </si>
  <si>
    <t>RI</t>
  </si>
  <si>
    <t>CR</t>
  </si>
  <si>
    <t>Bobot Sub Kriteria</t>
  </si>
  <si>
    <t>Tujuan</t>
  </si>
  <si>
    <t>Bobot</t>
  </si>
  <si>
    <t>PV</t>
  </si>
  <si>
    <t>Bobot Kriteria</t>
  </si>
  <si>
    <t>Pemilihan Pemasok Lampu UV Box Sterilization</t>
  </si>
  <si>
    <t>Kesesuaian Pasokan dengan Spesifikasi</t>
  </si>
  <si>
    <t>Kemampuan Memberikan Kualitas yang Konsisten</t>
  </si>
  <si>
    <t xml:space="preserve">Garansi Pasokan </t>
  </si>
  <si>
    <t>Bobot Alternatif</t>
  </si>
  <si>
    <t>Aternatif</t>
  </si>
  <si>
    <t>ACHD Medan</t>
  </si>
  <si>
    <t>Toko UTACO</t>
  </si>
  <si>
    <t>Urutan Prioritas Kriteria Pemilihan Supplier Lampu UV untuk Box Sterilization</t>
  </si>
  <si>
    <t>Urutan Prioritas Alternatif Berdasarkan Setiap Sub Kriteria</t>
  </si>
  <si>
    <t>Urutan Prioritas Sub Kriteria Berdasarkan Kriterianya</t>
  </si>
  <si>
    <t xml:space="preserve"> Kriteria</t>
  </si>
  <si>
    <t>Prioritas</t>
  </si>
  <si>
    <t>Urutan Prioritas Sub-Kriteria Pemilihan Supplier Lampu UV untuk Box Sterilization</t>
  </si>
  <si>
    <t xml:space="preserve">Pelayanan </t>
  </si>
  <si>
    <t>Urutan Prioritas Alternatif Pemilihan Supplier Lampu UV untuk Box Sterilization</t>
  </si>
  <si>
    <t>CR = 0,08937099 &lt; 0,1 konsisten</t>
  </si>
  <si>
    <t>Total</t>
  </si>
  <si>
    <t>CR = 0 &lt; 0,1 konsisten</t>
  </si>
  <si>
    <t>Supplier Lampu UV</t>
  </si>
  <si>
    <t>B. GULTOM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</si>
</sst>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0"/>
      <color rgb="FF000000"/>
      <name val="Arial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28"/>
      <color theme="0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FE699"/>
        <bgColor rgb="FFFFE699"/>
      </patternFill>
    </fill>
    <fill>
      <patternFill patternType="solid">
        <fgColor rgb="FFFFD965"/>
        <bgColor rgb="FFFFD965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BDD6EE"/>
        <bgColor rgb="FFBDD6EE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3" fillId="0" borderId="0" xfId="0" applyFont="1"/>
    <xf numFmtId="0" fontId="3" fillId="4" borderId="9" xfId="0" applyFont="1" applyFill="1" applyBorder="1"/>
    <xf numFmtId="0" fontId="4" fillId="0" borderId="0" xfId="0" applyFont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3" xfId="0" applyFont="1" applyBorder="1"/>
    <xf numFmtId="0" fontId="3" fillId="5" borderId="7" xfId="0" applyFont="1" applyFill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5" borderId="18" xfId="0" applyFont="1" applyFill="1" applyBorder="1"/>
    <xf numFmtId="0" fontId="3" fillId="5" borderId="7" xfId="0" applyFont="1" applyFill="1" applyBorder="1" applyAlignment="1">
      <alignment wrapText="1"/>
    </xf>
    <xf numFmtId="0" fontId="3" fillId="5" borderId="18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4" fillId="4" borderId="9" xfId="0" applyFont="1" applyFill="1" applyBorder="1"/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6" borderId="9" xfId="0" applyFont="1" applyFill="1" applyBorder="1" applyAlignment="1">
      <alignment wrapText="1"/>
    </xf>
    <xf numFmtId="0" fontId="7" fillId="0" borderId="0" xfId="0" applyFont="1"/>
    <xf numFmtId="0" fontId="8" fillId="0" borderId="5" xfId="0" applyFont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164" fontId="8" fillId="7" borderId="17" xfId="0" applyNumberFormat="1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8" fillId="8" borderId="5" xfId="0" applyFont="1" applyFill="1" applyBorder="1"/>
    <xf numFmtId="0" fontId="8" fillId="0" borderId="5" xfId="0" applyFont="1" applyBorder="1"/>
    <xf numFmtId="0" fontId="7" fillId="0" borderId="5" xfId="0" applyFont="1" applyBorder="1" applyAlignment="1">
      <alignment wrapText="1"/>
    </xf>
    <xf numFmtId="0" fontId="1" fillId="0" borderId="5" xfId="0" applyFont="1" applyBorder="1"/>
    <xf numFmtId="0" fontId="1" fillId="0" borderId="0" xfId="0" applyFont="1"/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14" xfId="0" applyFont="1" applyBorder="1"/>
    <xf numFmtId="0" fontId="7" fillId="0" borderId="0" xfId="0" applyFont="1" applyAlignment="1"/>
    <xf numFmtId="0" fontId="12" fillId="0" borderId="0" xfId="0" applyFont="1" applyAlignment="1"/>
    <xf numFmtId="0" fontId="9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5" xfId="0" applyFont="1" applyBorder="1" applyAlignment="1"/>
    <xf numFmtId="0" fontId="14" fillId="0" borderId="5" xfId="0" applyFont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/>
    <xf numFmtId="0" fontId="7" fillId="3" borderId="5" xfId="0" applyFont="1" applyFill="1" applyBorder="1" applyAlignment="1"/>
    <xf numFmtId="0" fontId="7" fillId="2" borderId="5" xfId="0" applyFont="1" applyFill="1" applyBorder="1" applyAlignment="1">
      <alignment wrapText="1"/>
    </xf>
    <xf numFmtId="0" fontId="7" fillId="2" borderId="5" xfId="0" applyFont="1" applyFill="1" applyBorder="1"/>
    <xf numFmtId="0" fontId="6" fillId="9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wrapText="1"/>
    </xf>
    <xf numFmtId="0" fontId="15" fillId="6" borderId="5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wrapText="1"/>
    </xf>
    <xf numFmtId="0" fontId="15" fillId="0" borderId="5" xfId="0" applyFont="1" applyBorder="1" applyAlignment="1">
      <alignment wrapText="1"/>
    </xf>
    <xf numFmtId="0" fontId="1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3" fillId="5" borderId="22" xfId="0" applyFont="1" applyFill="1" applyBorder="1"/>
    <xf numFmtId="0" fontId="3" fillId="0" borderId="21" xfId="0" applyFont="1" applyBorder="1"/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/>
    <xf numFmtId="0" fontId="2" fillId="0" borderId="8" xfId="0" applyFont="1" applyBorder="1"/>
    <xf numFmtId="0" fontId="5" fillId="4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15" fillId="0" borderId="4" xfId="0" applyFont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</xdr:row>
          <xdr:rowOff>47625</xdr:rowOff>
        </xdr:from>
        <xdr:to>
          <xdr:col>19</xdr:col>
          <xdr:colOff>9525</xdr:colOff>
          <xdr:row>27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Visio_Drawing.vsd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0F09-4CBD-424D-A443-F202A8E576CC}">
  <sheetPr>
    <tabColor theme="9"/>
  </sheetPr>
  <dimension ref="A1"/>
  <sheetViews>
    <sheetView zoomScale="63" workbookViewId="0">
      <selection activeCell="H41" sqref="H41"/>
    </sheetView>
  </sheetViews>
  <sheetFormatPr defaultRowHeight="12.75" x14ac:dyDescent="0.2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5" shapeId="2049" r:id="rId3">
          <objectPr defaultSize="0" r:id="rId4">
            <anchor moveWithCells="1">
              <from>
                <xdr:col>0</xdr:col>
                <xdr:colOff>314325</xdr:colOff>
                <xdr:row>1</xdr:row>
                <xdr:rowOff>47625</xdr:rowOff>
              </from>
              <to>
                <xdr:col>19</xdr:col>
                <xdr:colOff>9525</xdr:colOff>
                <xdr:row>27</xdr:row>
                <xdr:rowOff>104775</xdr:rowOff>
              </to>
            </anchor>
          </objectPr>
        </oleObject>
      </mc:Choice>
      <mc:Fallback>
        <oleObject progId="Visio.Drawing.15" shapeId="2049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outlinePr summaryBelow="0" summaryRight="0"/>
  </sheetPr>
  <dimension ref="A1:Z999"/>
  <sheetViews>
    <sheetView topLeftCell="A39" zoomScale="55" zoomScaleNormal="53" workbookViewId="0">
      <selection activeCell="F24" sqref="F24:F46"/>
    </sheetView>
  </sheetViews>
  <sheetFormatPr defaultColWidth="14.42578125" defaultRowHeight="15.75" customHeight="1" x14ac:dyDescent="0.2"/>
  <cols>
    <col min="1" max="1" width="17.85546875" customWidth="1"/>
    <col min="2" max="2" width="14.42578125" customWidth="1"/>
    <col min="3" max="3" width="19.85546875" bestFit="1" customWidth="1"/>
    <col min="4" max="5" width="14.42578125" customWidth="1"/>
    <col min="6" max="6" width="18.42578125" customWidth="1"/>
    <col min="7" max="7" width="23.140625" customWidth="1"/>
    <col min="8" max="8" width="18.85546875" customWidth="1"/>
    <col min="9" max="9" width="21.42578125" customWidth="1"/>
    <col min="10" max="11" width="14.42578125" customWidth="1"/>
    <col min="12" max="12" width="9" customWidth="1"/>
    <col min="13" max="15" width="14.42578125" customWidth="1"/>
    <col min="16" max="16" width="17.85546875" customWidth="1"/>
    <col min="17" max="19" width="14.42578125" customWidth="1"/>
    <col min="20" max="20" width="21.7109375" customWidth="1"/>
    <col min="21" max="21" width="17.5703125" customWidth="1"/>
    <col min="22" max="22" width="18.42578125" customWidth="1"/>
  </cols>
  <sheetData>
    <row r="1" spans="1:26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3"/>
      <c r="Y1" s="3"/>
      <c r="Z1" s="3"/>
    </row>
    <row r="2" spans="1:26" ht="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/>
      <c r="Y2" s="3"/>
      <c r="Z2" s="3"/>
    </row>
    <row r="3" spans="1:26" ht="15" x14ac:dyDescent="0.25">
      <c r="A3" s="4" t="s">
        <v>11</v>
      </c>
      <c r="B3" s="5" t="s">
        <v>12</v>
      </c>
      <c r="C3" s="6" t="s">
        <v>77</v>
      </c>
      <c r="D3" s="1"/>
      <c r="E3" s="1"/>
      <c r="F3" s="1"/>
      <c r="G3" s="1"/>
      <c r="H3" s="1"/>
      <c r="I3" s="1"/>
      <c r="J3" s="1"/>
      <c r="K3" s="1"/>
      <c r="L3" s="2"/>
      <c r="M3" s="1"/>
      <c r="N3" s="4" t="s">
        <v>11</v>
      </c>
      <c r="O3" s="5" t="s">
        <v>12</v>
      </c>
      <c r="P3" s="6" t="s">
        <v>13</v>
      </c>
      <c r="Q3" s="1"/>
      <c r="R3" s="1"/>
      <c r="S3" s="1"/>
      <c r="T3" s="1"/>
      <c r="U3" s="1"/>
      <c r="V3" s="1"/>
      <c r="W3" s="3"/>
      <c r="X3" s="3"/>
      <c r="Y3" s="3"/>
      <c r="Z3" s="3"/>
    </row>
    <row r="4" spans="1:26" ht="15" x14ac:dyDescent="0.25">
      <c r="A4" s="7" t="s">
        <v>14</v>
      </c>
      <c r="B4" s="1" t="s">
        <v>12</v>
      </c>
      <c r="C4" s="8" t="s">
        <v>15</v>
      </c>
      <c r="D4" s="1"/>
      <c r="E4" s="1"/>
      <c r="F4" s="1"/>
      <c r="G4" s="1"/>
      <c r="H4" s="1"/>
      <c r="I4" s="1"/>
      <c r="J4" s="1"/>
      <c r="K4" s="1"/>
      <c r="L4" s="2"/>
      <c r="M4" s="1"/>
      <c r="N4" s="7" t="s">
        <v>14</v>
      </c>
      <c r="O4" s="1" t="s">
        <v>12</v>
      </c>
      <c r="P4" s="8" t="s">
        <v>15</v>
      </c>
      <c r="Q4" s="1"/>
      <c r="R4" s="1"/>
      <c r="S4" s="1"/>
      <c r="T4" s="1"/>
      <c r="U4" s="1"/>
      <c r="V4" s="1"/>
      <c r="W4" s="3"/>
      <c r="X4" s="3"/>
      <c r="Y4" s="3"/>
      <c r="Z4" s="3"/>
    </row>
    <row r="5" spans="1:26" ht="15" x14ac:dyDescent="0.25">
      <c r="A5" s="7" t="s">
        <v>16</v>
      </c>
      <c r="B5" s="1" t="s">
        <v>12</v>
      </c>
      <c r="C5" s="8" t="s">
        <v>17</v>
      </c>
      <c r="D5" s="1"/>
      <c r="E5" s="1"/>
      <c r="F5" s="1"/>
      <c r="G5" s="1"/>
      <c r="H5" s="1"/>
      <c r="I5" s="1"/>
      <c r="J5" s="1"/>
      <c r="K5" s="1"/>
      <c r="L5" s="2"/>
      <c r="M5" s="1"/>
      <c r="N5" s="7" t="s">
        <v>16</v>
      </c>
      <c r="O5" s="1" t="s">
        <v>12</v>
      </c>
      <c r="P5" s="8" t="s">
        <v>17</v>
      </c>
      <c r="Q5" s="1"/>
      <c r="R5" s="1"/>
      <c r="S5" s="1"/>
      <c r="T5" s="1"/>
      <c r="U5" s="1"/>
      <c r="V5" s="1"/>
      <c r="W5" s="3"/>
      <c r="X5" s="3"/>
      <c r="Y5" s="3"/>
      <c r="Z5" s="3"/>
    </row>
    <row r="6" spans="1:26" ht="15" x14ac:dyDescent="0.25">
      <c r="A6" s="7" t="s">
        <v>18</v>
      </c>
      <c r="B6" s="1" t="s">
        <v>12</v>
      </c>
      <c r="C6" s="8" t="s">
        <v>19</v>
      </c>
      <c r="D6" s="1"/>
      <c r="E6" s="76" t="s">
        <v>20</v>
      </c>
      <c r="F6" s="9" t="s">
        <v>76</v>
      </c>
      <c r="G6" s="10" t="s">
        <v>1</v>
      </c>
      <c r="H6" s="10" t="s">
        <v>3</v>
      </c>
      <c r="I6" s="10" t="s">
        <v>2</v>
      </c>
      <c r="J6" s="1"/>
      <c r="K6" s="1"/>
      <c r="L6" s="2"/>
      <c r="M6" s="1"/>
      <c r="N6" s="7" t="s">
        <v>18</v>
      </c>
      <c r="O6" s="1" t="s">
        <v>12</v>
      </c>
      <c r="P6" s="8" t="s">
        <v>19</v>
      </c>
      <c r="Q6" s="1"/>
      <c r="R6" s="76" t="s">
        <v>20</v>
      </c>
      <c r="S6" s="9" t="s">
        <v>76</v>
      </c>
      <c r="T6" s="10" t="s">
        <v>1</v>
      </c>
      <c r="U6" s="10" t="s">
        <v>3</v>
      </c>
      <c r="V6" s="10" t="s">
        <v>2</v>
      </c>
      <c r="W6" s="3"/>
      <c r="X6" s="3"/>
      <c r="Y6" s="3"/>
      <c r="Z6" s="3"/>
    </row>
    <row r="7" spans="1:26" ht="15" x14ac:dyDescent="0.25">
      <c r="A7" s="11" t="s">
        <v>22</v>
      </c>
      <c r="B7" s="12" t="s">
        <v>12</v>
      </c>
      <c r="C7" s="13" t="s">
        <v>23</v>
      </c>
      <c r="D7" s="1"/>
      <c r="E7" s="77"/>
      <c r="F7" s="14" t="s">
        <v>1</v>
      </c>
      <c r="G7" s="13">
        <v>1</v>
      </c>
      <c r="H7" s="13">
        <f>1/5</f>
        <v>0.2</v>
      </c>
      <c r="I7" s="13">
        <v>5</v>
      </c>
      <c r="J7" s="1"/>
      <c r="K7" s="1"/>
      <c r="L7" s="2"/>
      <c r="M7" s="1"/>
      <c r="N7" s="11" t="s">
        <v>22</v>
      </c>
      <c r="O7" s="12" t="s">
        <v>12</v>
      </c>
      <c r="P7" s="13" t="s">
        <v>23</v>
      </c>
      <c r="Q7" s="1"/>
      <c r="R7" s="77"/>
      <c r="S7" s="14" t="s">
        <v>1</v>
      </c>
      <c r="T7" s="13">
        <v>1</v>
      </c>
      <c r="U7" s="13">
        <f>1/3</f>
        <v>0.33333333333333331</v>
      </c>
      <c r="V7" s="13">
        <v>3</v>
      </c>
      <c r="W7" s="3"/>
      <c r="X7" s="3"/>
      <c r="Y7" s="3"/>
      <c r="Z7" s="3"/>
    </row>
    <row r="8" spans="1:26" ht="15" x14ac:dyDescent="0.25">
      <c r="A8" s="1"/>
      <c r="B8" s="1"/>
      <c r="C8" s="1"/>
      <c r="D8" s="1"/>
      <c r="E8" s="77"/>
      <c r="F8" s="14" t="s">
        <v>3</v>
      </c>
      <c r="G8" s="13">
        <v>5</v>
      </c>
      <c r="H8" s="13">
        <v>1</v>
      </c>
      <c r="I8" s="13">
        <v>7</v>
      </c>
      <c r="J8" s="1"/>
      <c r="K8" s="1"/>
      <c r="L8" s="2"/>
      <c r="M8" s="1"/>
      <c r="N8" s="1"/>
      <c r="O8" s="1"/>
      <c r="P8" s="1"/>
      <c r="Q8" s="1"/>
      <c r="R8" s="77"/>
      <c r="S8" s="14" t="s">
        <v>3</v>
      </c>
      <c r="T8" s="13">
        <v>3</v>
      </c>
      <c r="U8" s="13">
        <v>1</v>
      </c>
      <c r="V8" s="13">
        <v>7</v>
      </c>
      <c r="W8" s="3"/>
      <c r="X8" s="3"/>
      <c r="Y8" s="3"/>
      <c r="Z8" s="3"/>
    </row>
    <row r="9" spans="1:26" ht="15" x14ac:dyDescent="0.25">
      <c r="A9" s="1"/>
      <c r="B9" s="1"/>
      <c r="C9" s="1"/>
      <c r="D9" s="1"/>
      <c r="E9" s="78"/>
      <c r="F9" s="14" t="s">
        <v>2</v>
      </c>
      <c r="G9" s="13">
        <f>1/5</f>
        <v>0.2</v>
      </c>
      <c r="H9" s="13">
        <f>1/7</f>
        <v>0.14285714285714285</v>
      </c>
      <c r="I9" s="13">
        <v>1</v>
      </c>
      <c r="J9" s="1"/>
      <c r="K9" s="1"/>
      <c r="L9" s="2"/>
      <c r="M9" s="1"/>
      <c r="N9" s="1"/>
      <c r="O9" s="1"/>
      <c r="P9" s="1"/>
      <c r="Q9" s="1"/>
      <c r="R9" s="78"/>
      <c r="S9" s="14" t="s">
        <v>2</v>
      </c>
      <c r="T9" s="13">
        <f>1/3</f>
        <v>0.33333333333333331</v>
      </c>
      <c r="U9" s="13">
        <f>1/7</f>
        <v>0.14285714285714285</v>
      </c>
      <c r="V9" s="13">
        <v>1</v>
      </c>
      <c r="W9" s="3"/>
      <c r="X9" s="3"/>
      <c r="Y9" s="3"/>
      <c r="Z9" s="3"/>
    </row>
    <row r="10" spans="1:26" ht="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3"/>
      <c r="X10" s="3"/>
      <c r="Y10" s="3"/>
      <c r="Z10" s="3"/>
    </row>
    <row r="11" spans="1:26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</row>
    <row r="12" spans="1:26" ht="15" x14ac:dyDescent="0.25">
      <c r="A12" s="1"/>
      <c r="B12" s="1"/>
      <c r="C12" s="1"/>
      <c r="D12" s="1"/>
      <c r="E12" s="76" t="s">
        <v>24</v>
      </c>
      <c r="F12" s="76" t="s">
        <v>76</v>
      </c>
      <c r="G12" s="9" t="s">
        <v>25</v>
      </c>
      <c r="H12" s="10" t="s">
        <v>5</v>
      </c>
      <c r="I12" s="10" t="s">
        <v>6</v>
      </c>
      <c r="J12" s="1"/>
      <c r="K12" s="1"/>
      <c r="L12" s="2"/>
      <c r="M12" s="1"/>
      <c r="N12" s="1"/>
      <c r="O12" s="1"/>
      <c r="P12" s="1"/>
      <c r="Q12" s="1"/>
      <c r="R12" s="76" t="s">
        <v>24</v>
      </c>
      <c r="S12" s="76" t="s">
        <v>76</v>
      </c>
      <c r="T12" s="9" t="s">
        <v>25</v>
      </c>
      <c r="U12" s="10" t="s">
        <v>5</v>
      </c>
      <c r="V12" s="10" t="s">
        <v>6</v>
      </c>
      <c r="W12" s="3"/>
      <c r="X12" s="3"/>
      <c r="Y12" s="3"/>
      <c r="Z12" s="3"/>
    </row>
    <row r="13" spans="1:26" ht="15" x14ac:dyDescent="0.25">
      <c r="A13" s="1"/>
      <c r="B13" s="1"/>
      <c r="C13" s="1"/>
      <c r="D13" s="1"/>
      <c r="E13" s="77"/>
      <c r="F13" s="77"/>
      <c r="G13" s="14" t="s">
        <v>5</v>
      </c>
      <c r="H13" s="13">
        <v>1</v>
      </c>
      <c r="I13" s="13">
        <v>4</v>
      </c>
      <c r="J13" s="1"/>
      <c r="K13" s="1"/>
      <c r="L13" s="2"/>
      <c r="M13" s="1"/>
      <c r="N13" s="1"/>
      <c r="O13" s="1"/>
      <c r="P13" s="1"/>
      <c r="Q13" s="1"/>
      <c r="R13" s="77"/>
      <c r="S13" s="77"/>
      <c r="T13" s="14" t="s">
        <v>5</v>
      </c>
      <c r="U13" s="13">
        <v>1</v>
      </c>
      <c r="V13" s="13">
        <f>1/3</f>
        <v>0.33333333333333331</v>
      </c>
      <c r="W13" s="3"/>
      <c r="X13" s="3"/>
      <c r="Y13" s="3"/>
      <c r="Z13" s="3"/>
    </row>
    <row r="14" spans="1:26" ht="15" x14ac:dyDescent="0.25">
      <c r="A14" s="1"/>
      <c r="B14" s="1"/>
      <c r="C14" s="1"/>
      <c r="D14" s="1"/>
      <c r="E14" s="77"/>
      <c r="F14" s="77"/>
      <c r="G14" s="14" t="s">
        <v>6</v>
      </c>
      <c r="H14" s="13">
        <f>1/4</f>
        <v>0.25</v>
      </c>
      <c r="I14" s="13">
        <v>1</v>
      </c>
      <c r="J14" s="1"/>
      <c r="K14" s="1"/>
      <c r="L14" s="2"/>
      <c r="M14" s="1"/>
      <c r="N14" s="1"/>
      <c r="O14" s="1"/>
      <c r="P14" s="1"/>
      <c r="Q14" s="1"/>
      <c r="R14" s="77"/>
      <c r="S14" s="77"/>
      <c r="T14" s="14" t="s">
        <v>6</v>
      </c>
      <c r="U14" s="13">
        <v>3</v>
      </c>
      <c r="V14" s="13">
        <v>1</v>
      </c>
      <c r="W14" s="3"/>
      <c r="X14" s="3"/>
      <c r="Y14" s="3"/>
      <c r="Z14" s="3"/>
    </row>
    <row r="15" spans="1:26" ht="15" x14ac:dyDescent="0.25">
      <c r="A15" s="1"/>
      <c r="B15" s="1"/>
      <c r="C15" s="1"/>
      <c r="D15" s="1"/>
      <c r="E15" s="77"/>
      <c r="F15" s="77"/>
      <c r="G15" s="1"/>
      <c r="H15" s="1"/>
      <c r="I15" s="1"/>
      <c r="J15" s="1"/>
      <c r="K15" s="1"/>
      <c r="L15" s="2"/>
      <c r="M15" s="1"/>
      <c r="N15" s="1"/>
      <c r="O15" s="1"/>
      <c r="P15" s="1"/>
      <c r="Q15" s="1"/>
      <c r="R15" s="77"/>
      <c r="S15" s="77"/>
      <c r="T15" s="1"/>
      <c r="U15" s="1"/>
      <c r="V15" s="1"/>
      <c r="W15" s="3"/>
      <c r="X15" s="3"/>
      <c r="Y15" s="3"/>
      <c r="Z15" s="3"/>
    </row>
    <row r="16" spans="1:26" ht="30" x14ac:dyDescent="0.25">
      <c r="A16" s="1"/>
      <c r="B16" s="1"/>
      <c r="C16" s="1"/>
      <c r="D16" s="1"/>
      <c r="E16" s="77"/>
      <c r="F16" s="77"/>
      <c r="G16" s="9" t="s">
        <v>26</v>
      </c>
      <c r="H16" s="15" t="s">
        <v>27</v>
      </c>
      <c r="I16" s="15" t="s">
        <v>28</v>
      </c>
      <c r="J16" s="1"/>
      <c r="K16" s="1"/>
      <c r="L16" s="2"/>
      <c r="M16" s="1"/>
      <c r="N16" s="1"/>
      <c r="O16" s="1"/>
      <c r="P16" s="1"/>
      <c r="Q16" s="1"/>
      <c r="R16" s="77"/>
      <c r="S16" s="77"/>
      <c r="T16" s="9" t="s">
        <v>26</v>
      </c>
      <c r="U16" s="15" t="s">
        <v>27</v>
      </c>
      <c r="V16" s="15" t="s">
        <v>28</v>
      </c>
      <c r="W16" s="3"/>
      <c r="X16" s="3"/>
      <c r="Y16" s="3"/>
      <c r="Z16" s="3"/>
    </row>
    <row r="17" spans="1:26" ht="30" x14ac:dyDescent="0.25">
      <c r="A17" s="1"/>
      <c r="B17" s="1"/>
      <c r="C17" s="1"/>
      <c r="D17" s="1"/>
      <c r="E17" s="77"/>
      <c r="F17" s="77"/>
      <c r="G17" s="16" t="s">
        <v>7</v>
      </c>
      <c r="H17" s="13">
        <v>1</v>
      </c>
      <c r="I17" s="13">
        <f>1/5</f>
        <v>0.2</v>
      </c>
      <c r="J17" s="1"/>
      <c r="K17" s="1"/>
      <c r="L17" s="2"/>
      <c r="M17" s="1"/>
      <c r="N17" s="1"/>
      <c r="O17" s="1"/>
      <c r="P17" s="1"/>
      <c r="Q17" s="1"/>
      <c r="R17" s="77"/>
      <c r="S17" s="77"/>
      <c r="T17" s="16" t="s">
        <v>7</v>
      </c>
      <c r="U17" s="13">
        <v>1</v>
      </c>
      <c r="V17" s="13">
        <v>4</v>
      </c>
      <c r="W17" s="3"/>
      <c r="X17" s="3"/>
      <c r="Y17" s="3"/>
      <c r="Z17" s="3"/>
    </row>
    <row r="18" spans="1:26" ht="45" x14ac:dyDescent="0.25">
      <c r="A18" s="1"/>
      <c r="B18" s="1"/>
      <c r="C18" s="1"/>
      <c r="D18" s="1"/>
      <c r="E18" s="77"/>
      <c r="F18" s="77"/>
      <c r="G18" s="16" t="s">
        <v>8</v>
      </c>
      <c r="H18" s="13">
        <v>5</v>
      </c>
      <c r="I18" s="13">
        <v>1</v>
      </c>
      <c r="J18" s="1"/>
      <c r="K18" s="1"/>
      <c r="L18" s="2"/>
      <c r="M18" s="1"/>
      <c r="N18" s="1"/>
      <c r="O18" s="1"/>
      <c r="P18" s="1"/>
      <c r="Q18" s="1"/>
      <c r="R18" s="77"/>
      <c r="S18" s="77"/>
      <c r="T18" s="16" t="s">
        <v>8</v>
      </c>
      <c r="U18" s="13">
        <f>1/4</f>
        <v>0.25</v>
      </c>
      <c r="V18" s="13">
        <v>1</v>
      </c>
      <c r="W18" s="3"/>
      <c r="X18" s="3"/>
      <c r="Y18" s="3"/>
      <c r="Z18" s="3"/>
    </row>
    <row r="19" spans="1:26" ht="15" x14ac:dyDescent="0.25">
      <c r="A19" s="1"/>
      <c r="B19" s="1"/>
      <c r="C19" s="1"/>
      <c r="D19" s="1"/>
      <c r="E19" s="77"/>
      <c r="F19" s="77"/>
      <c r="G19" s="1"/>
      <c r="H19" s="1"/>
      <c r="I19" s="1"/>
      <c r="J19" s="1"/>
      <c r="K19" s="1"/>
      <c r="L19" s="2"/>
      <c r="M19" s="1"/>
      <c r="N19" s="1"/>
      <c r="O19" s="1"/>
      <c r="P19" s="1"/>
      <c r="Q19" s="1"/>
      <c r="R19" s="77"/>
      <c r="S19" s="77"/>
      <c r="T19" s="1"/>
      <c r="U19" s="1"/>
      <c r="V19" s="1"/>
      <c r="W19" s="3"/>
      <c r="X19" s="3"/>
      <c r="Y19" s="3"/>
      <c r="Z19" s="3"/>
    </row>
    <row r="20" spans="1:26" ht="15" x14ac:dyDescent="0.25">
      <c r="A20" s="1"/>
      <c r="B20" s="1"/>
      <c r="C20" s="1"/>
      <c r="D20" s="1"/>
      <c r="E20" s="77"/>
      <c r="F20" s="77"/>
      <c r="G20" s="9" t="s">
        <v>29</v>
      </c>
      <c r="H20" s="10" t="s">
        <v>30</v>
      </c>
      <c r="I20" s="10" t="s">
        <v>31</v>
      </c>
      <c r="J20" s="1"/>
      <c r="K20" s="17"/>
      <c r="L20" s="2"/>
      <c r="M20" s="1"/>
      <c r="N20" s="1"/>
      <c r="O20" s="1"/>
      <c r="P20" s="1"/>
      <c r="Q20" s="1"/>
      <c r="R20" s="77"/>
      <c r="S20" s="77"/>
      <c r="T20" s="9" t="s">
        <v>29</v>
      </c>
      <c r="U20" s="10" t="s">
        <v>30</v>
      </c>
      <c r="V20" s="10" t="s">
        <v>9</v>
      </c>
      <c r="W20" s="3"/>
      <c r="X20" s="3"/>
      <c r="Y20" s="3"/>
      <c r="Z20" s="3"/>
    </row>
    <row r="21" spans="1:26" ht="15" x14ac:dyDescent="0.25">
      <c r="A21" s="1"/>
      <c r="B21" s="1"/>
      <c r="C21" s="1"/>
      <c r="D21" s="1"/>
      <c r="E21" s="77"/>
      <c r="F21" s="77"/>
      <c r="G21" s="14" t="s">
        <v>32</v>
      </c>
      <c r="H21" s="13">
        <v>1</v>
      </c>
      <c r="I21" s="13">
        <v>3</v>
      </c>
      <c r="J21" s="1"/>
      <c r="K21" s="1"/>
      <c r="L21" s="2"/>
      <c r="M21" s="1"/>
      <c r="N21" s="1"/>
      <c r="O21" s="1"/>
      <c r="P21" s="1"/>
      <c r="Q21" s="1"/>
      <c r="R21" s="77"/>
      <c r="S21" s="77"/>
      <c r="T21" s="14" t="s">
        <v>32</v>
      </c>
      <c r="U21" s="13">
        <v>1</v>
      </c>
      <c r="V21" s="13">
        <v>5</v>
      </c>
      <c r="W21" s="3"/>
      <c r="X21" s="3"/>
      <c r="Y21" s="3"/>
      <c r="Z21" s="3"/>
    </row>
    <row r="22" spans="1:26" ht="15" x14ac:dyDescent="0.25">
      <c r="A22" s="1"/>
      <c r="B22" s="1"/>
      <c r="C22" s="1"/>
      <c r="D22" s="1"/>
      <c r="E22" s="78"/>
      <c r="F22" s="78"/>
      <c r="G22" s="14" t="s">
        <v>9</v>
      </c>
      <c r="H22" s="13">
        <f>1/3</f>
        <v>0.33333333333333331</v>
      </c>
      <c r="I22" s="13">
        <v>1</v>
      </c>
      <c r="J22" s="1"/>
      <c r="K22" s="1"/>
      <c r="L22" s="2"/>
      <c r="M22" s="1"/>
      <c r="N22" s="1"/>
      <c r="O22" s="1"/>
      <c r="P22" s="1"/>
      <c r="Q22" s="1"/>
      <c r="R22" s="78"/>
      <c r="S22" s="78"/>
      <c r="T22" s="14" t="s">
        <v>9</v>
      </c>
      <c r="U22" s="13">
        <f>1/5</f>
        <v>0.2</v>
      </c>
      <c r="V22" s="13">
        <v>1</v>
      </c>
      <c r="W22" s="3"/>
      <c r="X22" s="3"/>
      <c r="Y22" s="3"/>
      <c r="Z22" s="3"/>
    </row>
    <row r="23" spans="1:26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  <c r="M23" s="1"/>
      <c r="N23" s="1"/>
      <c r="O23" s="1"/>
      <c r="P23" s="1"/>
      <c r="Q23" s="1"/>
      <c r="R23" s="1"/>
      <c r="S23" s="1"/>
      <c r="T23" s="1"/>
      <c r="U23" s="1"/>
      <c r="V23" s="1"/>
      <c r="W23" s="3"/>
      <c r="X23" s="3"/>
      <c r="Y23" s="3"/>
      <c r="Z23" s="3"/>
    </row>
    <row r="24" spans="1:26" ht="15" x14ac:dyDescent="0.25">
      <c r="A24" s="1"/>
      <c r="B24" s="1"/>
      <c r="C24" s="1"/>
      <c r="D24" s="1"/>
      <c r="E24" s="76" t="s">
        <v>33</v>
      </c>
      <c r="F24" s="76" t="s">
        <v>76</v>
      </c>
      <c r="G24" s="9" t="s">
        <v>34</v>
      </c>
      <c r="H24" s="10" t="s">
        <v>35</v>
      </c>
      <c r="I24" s="10" t="s">
        <v>36</v>
      </c>
      <c r="J24" s="1"/>
      <c r="K24" s="1"/>
      <c r="L24" s="2"/>
      <c r="M24" s="1"/>
      <c r="N24" s="1"/>
      <c r="O24" s="1"/>
      <c r="P24" s="1"/>
      <c r="Q24" s="1"/>
      <c r="R24" s="76" t="s">
        <v>33</v>
      </c>
      <c r="S24" s="76" t="s">
        <v>37</v>
      </c>
      <c r="T24" s="9" t="s">
        <v>34</v>
      </c>
      <c r="U24" s="10" t="s">
        <v>35</v>
      </c>
      <c r="V24" s="10" t="s">
        <v>36</v>
      </c>
      <c r="W24" s="3"/>
      <c r="X24" s="3"/>
      <c r="Y24" s="3"/>
      <c r="Z24" s="3"/>
    </row>
    <row r="25" spans="1:26" ht="15" x14ac:dyDescent="0.25">
      <c r="A25" s="1"/>
      <c r="B25" s="1"/>
      <c r="C25" s="1"/>
      <c r="D25" s="1"/>
      <c r="E25" s="77"/>
      <c r="F25" s="77"/>
      <c r="G25" s="14" t="s">
        <v>35</v>
      </c>
      <c r="H25" s="13">
        <v>1</v>
      </c>
      <c r="I25" s="13">
        <f>1/7</f>
        <v>0.14285714285714285</v>
      </c>
      <c r="J25" s="1"/>
      <c r="K25" s="1"/>
      <c r="L25" s="2"/>
      <c r="M25" s="1"/>
      <c r="N25" s="1"/>
      <c r="O25" s="1"/>
      <c r="P25" s="1"/>
      <c r="Q25" s="1"/>
      <c r="R25" s="77"/>
      <c r="S25" s="77"/>
      <c r="T25" s="14" t="s">
        <v>35</v>
      </c>
      <c r="U25" s="13">
        <v>1</v>
      </c>
      <c r="V25" s="13">
        <f>1/5</f>
        <v>0.2</v>
      </c>
      <c r="W25" s="3"/>
      <c r="X25" s="3"/>
      <c r="Y25" s="3"/>
      <c r="Z25" s="3"/>
    </row>
    <row r="26" spans="1:26" ht="15" x14ac:dyDescent="0.25">
      <c r="A26" s="1"/>
      <c r="B26" s="1"/>
      <c r="C26" s="1"/>
      <c r="D26" s="1"/>
      <c r="E26" s="77"/>
      <c r="F26" s="77"/>
      <c r="G26" s="14" t="s">
        <v>36</v>
      </c>
      <c r="H26" s="13">
        <v>7</v>
      </c>
      <c r="I26" s="13">
        <v>1</v>
      </c>
      <c r="J26" s="1"/>
      <c r="K26" s="1"/>
      <c r="L26" s="2"/>
      <c r="M26" s="1"/>
      <c r="N26" s="1"/>
      <c r="O26" s="1"/>
      <c r="P26" s="1"/>
      <c r="Q26" s="1"/>
      <c r="R26" s="77"/>
      <c r="S26" s="77"/>
      <c r="T26" s="14" t="s">
        <v>36</v>
      </c>
      <c r="U26" s="13">
        <v>5</v>
      </c>
      <c r="V26" s="13">
        <v>1</v>
      </c>
      <c r="W26" s="3"/>
      <c r="X26" s="3"/>
      <c r="Y26" s="3"/>
      <c r="Z26" s="3"/>
    </row>
    <row r="27" spans="1:26" ht="15" x14ac:dyDescent="0.25">
      <c r="A27" s="1"/>
      <c r="B27" s="1"/>
      <c r="C27" s="1"/>
      <c r="D27" s="1"/>
      <c r="E27" s="77"/>
      <c r="F27" s="77"/>
      <c r="G27" s="1"/>
      <c r="H27" s="1"/>
      <c r="I27" s="1"/>
      <c r="J27" s="1"/>
      <c r="K27" s="1"/>
      <c r="L27" s="2"/>
      <c r="M27" s="1"/>
      <c r="N27" s="1"/>
      <c r="O27" s="1"/>
      <c r="P27" s="1"/>
      <c r="Q27" s="1"/>
      <c r="R27" s="77"/>
      <c r="S27" s="77"/>
      <c r="T27" s="1"/>
      <c r="U27" s="1"/>
      <c r="V27" s="1"/>
      <c r="W27" s="3"/>
      <c r="X27" s="3"/>
      <c r="Y27" s="3"/>
      <c r="Z27" s="3"/>
    </row>
    <row r="28" spans="1:26" ht="15" x14ac:dyDescent="0.25">
      <c r="A28" s="1"/>
      <c r="B28" s="1"/>
      <c r="C28" s="1"/>
      <c r="D28" s="1"/>
      <c r="E28" s="77"/>
      <c r="F28" s="77"/>
      <c r="G28" s="9" t="s">
        <v>38</v>
      </c>
      <c r="H28" s="10" t="s">
        <v>35</v>
      </c>
      <c r="I28" s="10" t="s">
        <v>36</v>
      </c>
      <c r="J28" s="1"/>
      <c r="K28" s="1"/>
      <c r="L28" s="2"/>
      <c r="M28" s="1"/>
      <c r="N28" s="1"/>
      <c r="O28" s="1"/>
      <c r="P28" s="1"/>
      <c r="Q28" s="1"/>
      <c r="R28" s="77"/>
      <c r="S28" s="77"/>
      <c r="T28" s="9" t="s">
        <v>38</v>
      </c>
      <c r="U28" s="10" t="s">
        <v>35</v>
      </c>
      <c r="V28" s="10" t="s">
        <v>36</v>
      </c>
      <c r="W28" s="3"/>
      <c r="X28" s="3"/>
      <c r="Y28" s="3"/>
      <c r="Z28" s="3"/>
    </row>
    <row r="29" spans="1:26" ht="15" x14ac:dyDescent="0.25">
      <c r="A29" s="1"/>
      <c r="B29" s="1"/>
      <c r="C29" s="1"/>
      <c r="D29" s="1"/>
      <c r="E29" s="77"/>
      <c r="F29" s="77"/>
      <c r="G29" s="14" t="s">
        <v>35</v>
      </c>
      <c r="H29" s="13">
        <v>1</v>
      </c>
      <c r="I29" s="13">
        <v>5</v>
      </c>
      <c r="J29" s="1"/>
      <c r="K29" s="1"/>
      <c r="L29" s="2"/>
      <c r="M29" s="1"/>
      <c r="N29" s="1"/>
      <c r="O29" s="1"/>
      <c r="P29" s="1"/>
      <c r="Q29" s="1"/>
      <c r="R29" s="77"/>
      <c r="S29" s="77"/>
      <c r="T29" s="14" t="s">
        <v>35</v>
      </c>
      <c r="U29" s="13">
        <v>1</v>
      </c>
      <c r="V29" s="13">
        <v>7</v>
      </c>
      <c r="W29" s="3"/>
      <c r="X29" s="3"/>
      <c r="Y29" s="3"/>
      <c r="Z29" s="3"/>
    </row>
    <row r="30" spans="1:26" ht="15" x14ac:dyDescent="0.25">
      <c r="A30" s="1"/>
      <c r="B30" s="1"/>
      <c r="C30" s="1"/>
      <c r="D30" s="1"/>
      <c r="E30" s="77"/>
      <c r="F30" s="77"/>
      <c r="G30" s="14" t="s">
        <v>36</v>
      </c>
      <c r="H30" s="13">
        <f>1/5</f>
        <v>0.2</v>
      </c>
      <c r="I30" s="13">
        <v>1</v>
      </c>
      <c r="J30" s="1"/>
      <c r="K30" s="1"/>
      <c r="L30" s="2"/>
      <c r="M30" s="1"/>
      <c r="N30" s="1"/>
      <c r="O30" s="1"/>
      <c r="P30" s="1"/>
      <c r="Q30" s="1"/>
      <c r="R30" s="77"/>
      <c r="S30" s="77"/>
      <c r="T30" s="14" t="s">
        <v>36</v>
      </c>
      <c r="U30" s="13">
        <f>1/7</f>
        <v>0.14285714285714285</v>
      </c>
      <c r="V30" s="13">
        <v>1</v>
      </c>
      <c r="W30" s="3"/>
      <c r="X30" s="3"/>
      <c r="Y30" s="3"/>
      <c r="Z30" s="3"/>
    </row>
    <row r="31" spans="1:26" ht="15" x14ac:dyDescent="0.25">
      <c r="A31" s="1"/>
      <c r="B31" s="1"/>
      <c r="C31" s="1"/>
      <c r="D31" s="1"/>
      <c r="E31" s="77"/>
      <c r="F31" s="77"/>
      <c r="G31" s="1"/>
      <c r="H31" s="1"/>
      <c r="I31" s="1"/>
      <c r="J31" s="1"/>
      <c r="K31" s="1"/>
      <c r="L31" s="2"/>
      <c r="M31" s="1"/>
      <c r="N31" s="1"/>
      <c r="O31" s="1"/>
      <c r="P31" s="1"/>
      <c r="Q31" s="1"/>
      <c r="R31" s="77"/>
      <c r="S31" s="77"/>
      <c r="T31" s="1"/>
      <c r="U31" s="1"/>
      <c r="V31" s="1"/>
      <c r="W31" s="3"/>
      <c r="X31" s="3"/>
      <c r="Y31" s="3"/>
      <c r="Z31" s="3"/>
    </row>
    <row r="32" spans="1:26" ht="45" x14ac:dyDescent="0.25">
      <c r="A32" s="1"/>
      <c r="B32" s="1"/>
      <c r="C32" s="1"/>
      <c r="D32" s="1"/>
      <c r="E32" s="77"/>
      <c r="F32" s="77"/>
      <c r="G32" s="18" t="s">
        <v>39</v>
      </c>
      <c r="H32" s="10" t="s">
        <v>35</v>
      </c>
      <c r="I32" s="10" t="s">
        <v>36</v>
      </c>
      <c r="J32" s="1"/>
      <c r="K32" s="1"/>
      <c r="L32" s="2"/>
      <c r="M32" s="1"/>
      <c r="N32" s="1"/>
      <c r="O32" s="1"/>
      <c r="P32" s="1"/>
      <c r="Q32" s="1"/>
      <c r="R32" s="77"/>
      <c r="S32" s="77"/>
      <c r="T32" s="18" t="s">
        <v>39</v>
      </c>
      <c r="U32" s="10" t="s">
        <v>35</v>
      </c>
      <c r="V32" s="10" t="s">
        <v>36</v>
      </c>
      <c r="W32" s="3"/>
      <c r="X32" s="3"/>
      <c r="Y32" s="3"/>
      <c r="Z32" s="3"/>
    </row>
    <row r="33" spans="1:26" ht="15" x14ac:dyDescent="0.25">
      <c r="A33" s="1"/>
      <c r="B33" s="1"/>
      <c r="C33" s="1"/>
      <c r="D33" s="1"/>
      <c r="E33" s="77"/>
      <c r="F33" s="77"/>
      <c r="G33" s="14" t="s">
        <v>35</v>
      </c>
      <c r="H33" s="13">
        <v>1</v>
      </c>
      <c r="I33" s="13">
        <f>1/3</f>
        <v>0.33333333333333331</v>
      </c>
      <c r="J33" s="1"/>
      <c r="K33" s="1"/>
      <c r="L33" s="2"/>
      <c r="M33" s="1"/>
      <c r="N33" s="1"/>
      <c r="O33" s="1"/>
      <c r="P33" s="1"/>
      <c r="Q33" s="1"/>
      <c r="R33" s="77"/>
      <c r="S33" s="77"/>
      <c r="T33" s="14" t="s">
        <v>35</v>
      </c>
      <c r="U33" s="13">
        <v>1</v>
      </c>
      <c r="V33" s="13">
        <f>1/5</f>
        <v>0.2</v>
      </c>
      <c r="W33" s="3"/>
      <c r="X33" s="3"/>
      <c r="Y33" s="3"/>
      <c r="Z33" s="3"/>
    </row>
    <row r="34" spans="1:26" ht="15" x14ac:dyDescent="0.25">
      <c r="A34" s="1"/>
      <c r="B34" s="1"/>
      <c r="C34" s="1"/>
      <c r="D34" s="1"/>
      <c r="E34" s="77"/>
      <c r="F34" s="77"/>
      <c r="G34" s="14" t="s">
        <v>36</v>
      </c>
      <c r="H34" s="13">
        <v>3</v>
      </c>
      <c r="I34" s="13">
        <v>1</v>
      </c>
      <c r="J34" s="1"/>
      <c r="K34" s="1"/>
      <c r="L34" s="2"/>
      <c r="M34" s="1"/>
      <c r="N34" s="1"/>
      <c r="O34" s="1"/>
      <c r="P34" s="1"/>
      <c r="Q34" s="1"/>
      <c r="R34" s="77"/>
      <c r="S34" s="77"/>
      <c r="T34" s="14" t="s">
        <v>36</v>
      </c>
      <c r="U34" s="13">
        <v>5</v>
      </c>
      <c r="V34" s="13">
        <v>1</v>
      </c>
      <c r="W34" s="3"/>
      <c r="X34" s="3"/>
      <c r="Y34" s="3"/>
      <c r="Z34" s="3"/>
    </row>
    <row r="35" spans="1:26" ht="15" x14ac:dyDescent="0.25">
      <c r="A35" s="1"/>
      <c r="B35" s="1"/>
      <c r="C35" s="1"/>
      <c r="D35" s="1"/>
      <c r="E35" s="77"/>
      <c r="F35" s="77"/>
      <c r="G35" s="1"/>
      <c r="H35" s="1"/>
      <c r="I35" s="1"/>
      <c r="J35" s="1"/>
      <c r="K35" s="1"/>
      <c r="L35" s="2"/>
      <c r="M35" s="1"/>
      <c r="N35" s="1"/>
      <c r="O35" s="1"/>
      <c r="P35" s="1"/>
      <c r="Q35" s="1"/>
      <c r="R35" s="77"/>
      <c r="S35" s="77"/>
      <c r="T35" s="1"/>
      <c r="U35" s="1"/>
      <c r="V35" s="1"/>
      <c r="W35" s="3"/>
      <c r="X35" s="3"/>
      <c r="Y35" s="3"/>
      <c r="Z35" s="3"/>
    </row>
    <row r="36" spans="1:26" ht="60" x14ac:dyDescent="0.25">
      <c r="A36" s="1"/>
      <c r="B36" s="1"/>
      <c r="C36" s="1"/>
      <c r="D36" s="1"/>
      <c r="E36" s="77"/>
      <c r="F36" s="77"/>
      <c r="G36" s="18" t="s">
        <v>40</v>
      </c>
      <c r="H36" s="10" t="s">
        <v>35</v>
      </c>
      <c r="I36" s="10" t="s">
        <v>36</v>
      </c>
      <c r="J36" s="1"/>
      <c r="K36" s="1"/>
      <c r="L36" s="2"/>
      <c r="M36" s="1"/>
      <c r="N36" s="1"/>
      <c r="O36" s="1"/>
      <c r="P36" s="1"/>
      <c r="Q36" s="1"/>
      <c r="R36" s="77"/>
      <c r="S36" s="77"/>
      <c r="T36" s="18" t="s">
        <v>40</v>
      </c>
      <c r="U36" s="10" t="s">
        <v>35</v>
      </c>
      <c r="V36" s="10" t="s">
        <v>36</v>
      </c>
      <c r="W36" s="3"/>
      <c r="X36" s="3"/>
      <c r="Y36" s="3"/>
      <c r="Z36" s="3"/>
    </row>
    <row r="37" spans="1:26" ht="15" x14ac:dyDescent="0.25">
      <c r="A37" s="1"/>
      <c r="B37" s="1"/>
      <c r="C37" s="1"/>
      <c r="D37" s="1"/>
      <c r="E37" s="77"/>
      <c r="F37" s="77"/>
      <c r="G37" s="14" t="s">
        <v>35</v>
      </c>
      <c r="H37" s="13">
        <v>1</v>
      </c>
      <c r="I37" s="13">
        <v>3</v>
      </c>
      <c r="J37" s="1"/>
      <c r="K37" s="1"/>
      <c r="L37" s="2"/>
      <c r="M37" s="1"/>
      <c r="N37" s="1"/>
      <c r="O37" s="1"/>
      <c r="P37" s="1"/>
      <c r="Q37" s="1"/>
      <c r="R37" s="77"/>
      <c r="S37" s="77"/>
      <c r="T37" s="14" t="s">
        <v>35</v>
      </c>
      <c r="U37" s="13">
        <v>1</v>
      </c>
      <c r="V37" s="13">
        <v>5</v>
      </c>
      <c r="W37" s="3"/>
      <c r="X37" s="3"/>
      <c r="Y37" s="3"/>
      <c r="Z37" s="3"/>
    </row>
    <row r="38" spans="1:26" ht="15" x14ac:dyDescent="0.25">
      <c r="A38" s="1"/>
      <c r="B38" s="1"/>
      <c r="C38" s="1"/>
      <c r="D38" s="1"/>
      <c r="E38" s="77"/>
      <c r="F38" s="77"/>
      <c r="G38" s="14" t="s">
        <v>36</v>
      </c>
      <c r="H38" s="13">
        <f>1/3</f>
        <v>0.33333333333333331</v>
      </c>
      <c r="I38" s="13">
        <v>1</v>
      </c>
      <c r="J38" s="1"/>
      <c r="K38" s="1"/>
      <c r="L38" s="2"/>
      <c r="M38" s="1"/>
      <c r="N38" s="1"/>
      <c r="O38" s="1"/>
      <c r="P38" s="1"/>
      <c r="Q38" s="1"/>
      <c r="R38" s="77"/>
      <c r="S38" s="77"/>
      <c r="T38" s="14" t="s">
        <v>36</v>
      </c>
      <c r="U38" s="13">
        <f>1/5</f>
        <v>0.2</v>
      </c>
      <c r="V38" s="13">
        <v>1</v>
      </c>
      <c r="W38" s="3"/>
      <c r="X38" s="3"/>
      <c r="Y38" s="3"/>
      <c r="Z38" s="3"/>
    </row>
    <row r="39" spans="1:26" ht="15" x14ac:dyDescent="0.25">
      <c r="A39" s="1"/>
      <c r="B39" s="1"/>
      <c r="C39" s="1"/>
      <c r="D39" s="1"/>
      <c r="E39" s="77"/>
      <c r="F39" s="77"/>
      <c r="G39" s="1"/>
      <c r="H39" s="1"/>
      <c r="I39" s="1"/>
      <c r="J39" s="1"/>
      <c r="K39" s="1"/>
      <c r="L39" s="2"/>
      <c r="M39" s="1"/>
      <c r="N39" s="1"/>
      <c r="O39" s="1"/>
      <c r="P39" s="1"/>
      <c r="Q39" s="1"/>
      <c r="R39" s="77"/>
      <c r="S39" s="77"/>
      <c r="T39" s="1"/>
      <c r="U39" s="1"/>
      <c r="V39" s="1"/>
      <c r="W39" s="3"/>
      <c r="X39" s="3"/>
      <c r="Y39" s="3"/>
      <c r="Z39" s="3"/>
    </row>
    <row r="40" spans="1:26" ht="30" x14ac:dyDescent="0.25">
      <c r="A40" s="1"/>
      <c r="B40" s="1"/>
      <c r="C40" s="1"/>
      <c r="D40" s="1"/>
      <c r="E40" s="77"/>
      <c r="F40" s="77"/>
      <c r="G40" s="18" t="s">
        <v>41</v>
      </c>
      <c r="H40" s="10" t="s">
        <v>35</v>
      </c>
      <c r="I40" s="10" t="s">
        <v>36</v>
      </c>
      <c r="J40" s="1"/>
      <c r="K40" s="1"/>
      <c r="L40" s="2"/>
      <c r="M40" s="1"/>
      <c r="N40" s="1"/>
      <c r="O40" s="1"/>
      <c r="P40" s="1"/>
      <c r="Q40" s="1"/>
      <c r="R40" s="77"/>
      <c r="S40" s="77"/>
      <c r="T40" s="9" t="s">
        <v>41</v>
      </c>
      <c r="U40" s="10" t="s">
        <v>35</v>
      </c>
      <c r="V40" s="10" t="s">
        <v>36</v>
      </c>
      <c r="W40" s="3"/>
      <c r="X40" s="3"/>
      <c r="Y40" s="3"/>
      <c r="Z40" s="3"/>
    </row>
    <row r="41" spans="1:26" ht="15" x14ac:dyDescent="0.25">
      <c r="A41" s="1"/>
      <c r="B41" s="1"/>
      <c r="C41" s="1"/>
      <c r="D41" s="1"/>
      <c r="E41" s="77"/>
      <c r="F41" s="77"/>
      <c r="G41" s="14" t="s">
        <v>35</v>
      </c>
      <c r="H41" s="13">
        <v>1</v>
      </c>
      <c r="I41" s="13">
        <v>5</v>
      </c>
      <c r="J41" s="1"/>
      <c r="K41" s="1"/>
      <c r="L41" s="2"/>
      <c r="M41" s="1"/>
      <c r="N41" s="1"/>
      <c r="O41" s="1"/>
      <c r="P41" s="1"/>
      <c r="Q41" s="1"/>
      <c r="R41" s="77"/>
      <c r="S41" s="77"/>
      <c r="T41" s="14" t="s">
        <v>35</v>
      </c>
      <c r="U41" s="13">
        <v>1</v>
      </c>
      <c r="V41" s="13">
        <v>3</v>
      </c>
      <c r="W41" s="3"/>
      <c r="X41" s="3"/>
      <c r="Y41" s="3"/>
      <c r="Z41" s="3"/>
    </row>
    <row r="42" spans="1:26" ht="15" x14ac:dyDescent="0.25">
      <c r="A42" s="1"/>
      <c r="B42" s="1"/>
      <c r="C42" s="1"/>
      <c r="D42" s="1"/>
      <c r="E42" s="77"/>
      <c r="F42" s="77"/>
      <c r="G42" s="14" t="s">
        <v>36</v>
      </c>
      <c r="H42" s="13">
        <f>1/5</f>
        <v>0.2</v>
      </c>
      <c r="I42" s="13">
        <v>1</v>
      </c>
      <c r="J42" s="1"/>
      <c r="K42" s="1"/>
      <c r="L42" s="2"/>
      <c r="M42" s="1"/>
      <c r="N42" s="1"/>
      <c r="O42" s="1"/>
      <c r="P42" s="1"/>
      <c r="Q42" s="1"/>
      <c r="R42" s="77"/>
      <c r="S42" s="77"/>
      <c r="T42" s="14" t="s">
        <v>36</v>
      </c>
      <c r="U42" s="13">
        <f>1/3</f>
        <v>0.33333333333333331</v>
      </c>
      <c r="V42" s="13">
        <v>1</v>
      </c>
      <c r="W42" s="3"/>
      <c r="X42" s="3"/>
      <c r="Y42" s="3"/>
      <c r="Z42" s="3"/>
    </row>
    <row r="43" spans="1:26" ht="15" x14ac:dyDescent="0.25">
      <c r="A43" s="1"/>
      <c r="B43" s="1"/>
      <c r="C43" s="1"/>
      <c r="D43" s="1"/>
      <c r="E43" s="77"/>
      <c r="F43" s="77"/>
      <c r="G43" s="1"/>
      <c r="H43" s="1"/>
      <c r="I43" s="1"/>
      <c r="J43" s="1"/>
      <c r="K43" s="1"/>
      <c r="L43" s="2"/>
      <c r="M43" s="1"/>
      <c r="N43" s="1"/>
      <c r="O43" s="1"/>
      <c r="P43" s="1"/>
      <c r="Q43" s="1"/>
      <c r="R43" s="77"/>
      <c r="S43" s="77"/>
      <c r="T43" s="1"/>
      <c r="U43" s="1"/>
      <c r="V43" s="1"/>
      <c r="W43" s="3"/>
      <c r="X43" s="3"/>
      <c r="Y43" s="3"/>
      <c r="Z43" s="3"/>
    </row>
    <row r="44" spans="1:26" ht="15" x14ac:dyDescent="0.25">
      <c r="A44" s="1"/>
      <c r="B44" s="1"/>
      <c r="C44" s="1"/>
      <c r="D44" s="1"/>
      <c r="E44" s="77"/>
      <c r="F44" s="77"/>
      <c r="G44" s="9" t="s">
        <v>42</v>
      </c>
      <c r="H44" s="10" t="s">
        <v>35</v>
      </c>
      <c r="I44" s="10" t="s">
        <v>36</v>
      </c>
      <c r="J44" s="1"/>
      <c r="K44" s="1"/>
      <c r="L44" s="2"/>
      <c r="M44" s="1"/>
      <c r="N44" s="1"/>
      <c r="O44" s="1"/>
      <c r="P44" s="1"/>
      <c r="Q44" s="1"/>
      <c r="R44" s="77"/>
      <c r="S44" s="77"/>
      <c r="T44" s="9" t="s">
        <v>42</v>
      </c>
      <c r="U44" s="10" t="s">
        <v>35</v>
      </c>
      <c r="V44" s="10" t="s">
        <v>36</v>
      </c>
      <c r="W44" s="3"/>
      <c r="X44" s="3"/>
      <c r="Y44" s="3"/>
      <c r="Z44" s="3"/>
    </row>
    <row r="45" spans="1:26" ht="15" x14ac:dyDescent="0.25">
      <c r="A45" s="1"/>
      <c r="B45" s="1"/>
      <c r="C45" s="1"/>
      <c r="D45" s="1"/>
      <c r="E45" s="77"/>
      <c r="F45" s="77"/>
      <c r="G45" s="14" t="s">
        <v>35</v>
      </c>
      <c r="H45" s="13">
        <v>1</v>
      </c>
      <c r="I45" s="13">
        <v>3</v>
      </c>
      <c r="J45" s="1"/>
      <c r="K45" s="1"/>
      <c r="L45" s="2"/>
      <c r="M45" s="1"/>
      <c r="N45" s="1"/>
      <c r="O45" s="1"/>
      <c r="P45" s="1"/>
      <c r="Q45" s="1"/>
      <c r="R45" s="77"/>
      <c r="S45" s="77"/>
      <c r="T45" s="14" t="s">
        <v>35</v>
      </c>
      <c r="U45" s="13">
        <v>1</v>
      </c>
      <c r="V45" s="13">
        <v>5</v>
      </c>
      <c r="W45" s="3"/>
      <c r="X45" s="3"/>
      <c r="Y45" s="3"/>
      <c r="Z45" s="3"/>
    </row>
    <row r="46" spans="1:26" ht="15" x14ac:dyDescent="0.25">
      <c r="A46" s="1"/>
      <c r="B46" s="1"/>
      <c r="C46" s="1"/>
      <c r="D46" s="1"/>
      <c r="E46" s="78"/>
      <c r="F46" s="78"/>
      <c r="G46" s="14" t="s">
        <v>36</v>
      </c>
      <c r="H46" s="13">
        <f>1/3</f>
        <v>0.33333333333333331</v>
      </c>
      <c r="I46" s="13">
        <v>1</v>
      </c>
      <c r="J46" s="1"/>
      <c r="K46" s="1"/>
      <c r="L46" s="2"/>
      <c r="M46" s="1"/>
      <c r="N46" s="1"/>
      <c r="O46" s="1"/>
      <c r="P46" s="1"/>
      <c r="Q46" s="1"/>
      <c r="R46" s="78"/>
      <c r="S46" s="78"/>
      <c r="T46" s="14" t="s">
        <v>36</v>
      </c>
      <c r="U46" s="13">
        <f>1/5</f>
        <v>0.2</v>
      </c>
      <c r="V46" s="13">
        <v>1</v>
      </c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19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19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19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6" customHeight="1" x14ac:dyDescent="0.45">
      <c r="A50" s="79" t="s">
        <v>43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1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76" t="s">
        <v>20</v>
      </c>
      <c r="F53" s="9" t="s">
        <v>76</v>
      </c>
      <c r="G53" s="10" t="s">
        <v>1</v>
      </c>
      <c r="H53" s="10" t="s">
        <v>3</v>
      </c>
      <c r="I53" s="72" t="s">
        <v>2</v>
      </c>
      <c r="J53" s="74"/>
      <c r="K53" s="74"/>
      <c r="L53" s="21"/>
      <c r="M53" s="21"/>
      <c r="N53" s="21"/>
      <c r="O53" s="21"/>
      <c r="P53" s="21"/>
      <c r="Q53" s="21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77"/>
      <c r="F54" s="14" t="s">
        <v>1</v>
      </c>
      <c r="G54" s="13">
        <f t="shared" ref="G54:I54" si="0">GEOMEAN(G7,T7)</f>
        <v>1</v>
      </c>
      <c r="H54" s="13">
        <f t="shared" si="0"/>
        <v>0.2581988897471611</v>
      </c>
      <c r="I54" s="12">
        <f t="shared" si="0"/>
        <v>3.872983346207417</v>
      </c>
      <c r="J54" s="75"/>
      <c r="K54" s="75"/>
      <c r="L54" s="23"/>
      <c r="M54" s="23"/>
      <c r="N54" s="23"/>
      <c r="O54" s="23"/>
      <c r="P54" s="23"/>
      <c r="Q54" s="24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77"/>
      <c r="F55" s="14" t="s">
        <v>3</v>
      </c>
      <c r="G55" s="13">
        <f t="shared" ref="G55:I55" si="1">GEOMEAN(G8,T8)</f>
        <v>3.872983346207417</v>
      </c>
      <c r="H55" s="13">
        <f t="shared" si="1"/>
        <v>1</v>
      </c>
      <c r="I55" s="12">
        <f t="shared" si="1"/>
        <v>7</v>
      </c>
      <c r="J55" s="75"/>
      <c r="K55" s="75"/>
      <c r="L55" s="23"/>
      <c r="M55" s="23"/>
      <c r="N55" s="23"/>
      <c r="O55" s="23"/>
      <c r="P55" s="23"/>
      <c r="Q55" s="2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78"/>
      <c r="F56" s="14" t="s">
        <v>2</v>
      </c>
      <c r="G56" s="13">
        <f t="shared" ref="G56:I56" si="2">GEOMEAN(G9,T9)</f>
        <v>0.2581988897471611</v>
      </c>
      <c r="H56" s="13">
        <f t="shared" si="2"/>
        <v>0.14285714285714285</v>
      </c>
      <c r="I56" s="12">
        <f t="shared" si="2"/>
        <v>1</v>
      </c>
      <c r="J56" s="75"/>
      <c r="K56" s="75"/>
      <c r="L56" s="23"/>
      <c r="M56" s="23"/>
      <c r="N56" s="23"/>
      <c r="O56" s="23"/>
      <c r="P56" s="23"/>
      <c r="Q56" s="2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1"/>
      <c r="F57" s="1"/>
      <c r="G57" s="1"/>
      <c r="H57" s="1"/>
      <c r="I57" s="73"/>
      <c r="J57" s="75"/>
      <c r="K57" s="75"/>
      <c r="L57" s="23"/>
      <c r="M57" s="23"/>
      <c r="N57" s="23"/>
      <c r="O57" s="23"/>
      <c r="P57" s="23"/>
      <c r="Q57" s="2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1"/>
      <c r="F58" s="1"/>
      <c r="G58" s="1"/>
      <c r="H58" s="1"/>
      <c r="I58" s="1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76" t="s">
        <v>24</v>
      </c>
      <c r="F59" s="76" t="s">
        <v>76</v>
      </c>
      <c r="G59" s="9" t="s">
        <v>25</v>
      </c>
      <c r="H59" s="10" t="s">
        <v>5</v>
      </c>
      <c r="I59" s="10" t="s">
        <v>6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77"/>
      <c r="F60" s="77"/>
      <c r="G60" s="14" t="s">
        <v>5</v>
      </c>
      <c r="H60" s="13">
        <f t="shared" ref="H60:I60" si="3">GEOMEAN(H13,U13)</f>
        <v>1</v>
      </c>
      <c r="I60" s="13">
        <f t="shared" si="3"/>
        <v>1.1547005383792515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77"/>
      <c r="F61" s="77"/>
      <c r="G61" s="14" t="s">
        <v>6</v>
      </c>
      <c r="H61" s="13">
        <f t="shared" ref="H61:I61" si="4">GEOMEAN(H14,U14)</f>
        <v>0.86602540378443871</v>
      </c>
      <c r="I61" s="13">
        <f t="shared" si="4"/>
        <v>1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77"/>
      <c r="F62" s="77"/>
      <c r="G62" s="1"/>
      <c r="H62" s="1"/>
      <c r="I62" s="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77"/>
      <c r="F63" s="77"/>
      <c r="G63" s="9" t="s">
        <v>26</v>
      </c>
      <c r="H63" s="15" t="s">
        <v>27</v>
      </c>
      <c r="I63" s="15" t="s">
        <v>28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77"/>
      <c r="F64" s="77"/>
      <c r="G64" s="16" t="s">
        <v>7</v>
      </c>
      <c r="H64" s="13">
        <f t="shared" ref="H64:I64" si="5">GEOMEAN(H17,U17)</f>
        <v>1</v>
      </c>
      <c r="I64" s="13">
        <f t="shared" si="5"/>
        <v>0.89442719099991586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77"/>
      <c r="F65" s="77"/>
      <c r="G65" s="16" t="s">
        <v>8</v>
      </c>
      <c r="H65" s="13">
        <f t="shared" ref="H65:I65" si="6">GEOMEAN(H18,U18)</f>
        <v>1.1180339887498949</v>
      </c>
      <c r="I65" s="13">
        <f t="shared" si="6"/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77"/>
      <c r="F66" s="77"/>
      <c r="G66" s="1"/>
      <c r="H66" s="1"/>
      <c r="I66" s="1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77"/>
      <c r="F67" s="77"/>
      <c r="G67" s="9" t="s">
        <v>29</v>
      </c>
      <c r="H67" s="10" t="s">
        <v>30</v>
      </c>
      <c r="I67" s="10" t="s">
        <v>31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77"/>
      <c r="F68" s="77"/>
      <c r="G68" s="14" t="s">
        <v>32</v>
      </c>
      <c r="H68" s="13">
        <f t="shared" ref="H68:I68" si="7">GEOMEAN(H21,U21)</f>
        <v>1</v>
      </c>
      <c r="I68" s="13">
        <f t="shared" si="7"/>
        <v>3.872983346207417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78"/>
      <c r="F69" s="78"/>
      <c r="G69" s="14" t="s">
        <v>9</v>
      </c>
      <c r="H69" s="13">
        <f t="shared" ref="H69:I69" si="8">GEOMEAN(H22,U22)</f>
        <v>0.2581988897471611</v>
      </c>
      <c r="I69" s="13">
        <f t="shared" si="8"/>
        <v>1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1"/>
      <c r="F70" s="1"/>
      <c r="G70" s="1"/>
      <c r="H70" s="1"/>
      <c r="I70" s="1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76" t="s">
        <v>33</v>
      </c>
      <c r="F71" s="76" t="s">
        <v>76</v>
      </c>
      <c r="G71" s="9" t="s">
        <v>34</v>
      </c>
      <c r="H71" s="10" t="s">
        <v>35</v>
      </c>
      <c r="I71" s="10" t="s">
        <v>36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77"/>
      <c r="F72" s="77"/>
      <c r="G72" s="14" t="s">
        <v>35</v>
      </c>
      <c r="H72" s="13">
        <f t="shared" ref="H72:I72" si="9">GEOMEAN(H25,U25)</f>
        <v>1</v>
      </c>
      <c r="I72" s="13">
        <f t="shared" si="9"/>
        <v>0.1690308509457033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77"/>
      <c r="F73" s="77"/>
      <c r="G73" s="14" t="s">
        <v>36</v>
      </c>
      <c r="H73" s="13">
        <f t="shared" ref="H73:I73" si="10">GEOMEAN(H26,U26)</f>
        <v>5.9160797830996161</v>
      </c>
      <c r="I73" s="13">
        <f t="shared" si="10"/>
        <v>1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77"/>
      <c r="F74" s="77"/>
      <c r="G74" s="1"/>
      <c r="H74" s="1"/>
      <c r="I74" s="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77"/>
      <c r="F75" s="77"/>
      <c r="G75" s="9" t="s">
        <v>38</v>
      </c>
      <c r="H75" s="10" t="s">
        <v>35</v>
      </c>
      <c r="I75" s="10" t="s">
        <v>36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77"/>
      <c r="F76" s="77"/>
      <c r="G76" s="14" t="s">
        <v>35</v>
      </c>
      <c r="H76" s="13">
        <f t="shared" ref="H76:I76" si="11">GEOMEAN(H29,U29)</f>
        <v>1</v>
      </c>
      <c r="I76" s="13">
        <f t="shared" si="11"/>
        <v>5.9160797830996161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77"/>
      <c r="F77" s="77"/>
      <c r="G77" s="14" t="s">
        <v>36</v>
      </c>
      <c r="H77" s="13">
        <f t="shared" ref="H77:I77" si="12">GEOMEAN(H30,U30)</f>
        <v>0.1690308509457033</v>
      </c>
      <c r="I77" s="13">
        <f t="shared" si="12"/>
        <v>1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77"/>
      <c r="F78" s="77"/>
      <c r="G78" s="1"/>
      <c r="H78" s="1"/>
      <c r="I78" s="1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77"/>
      <c r="F79" s="77"/>
      <c r="G79" s="18" t="s">
        <v>39</v>
      </c>
      <c r="H79" s="10" t="s">
        <v>35</v>
      </c>
      <c r="I79" s="10" t="s">
        <v>36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77"/>
      <c r="F80" s="77"/>
      <c r="G80" s="14" t="s">
        <v>35</v>
      </c>
      <c r="H80" s="13">
        <f t="shared" ref="H80:I80" si="13">GEOMEAN(H33,U33)</f>
        <v>1</v>
      </c>
      <c r="I80" s="13">
        <f t="shared" si="13"/>
        <v>0.2581988897471611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77"/>
      <c r="F81" s="77"/>
      <c r="G81" s="14" t="s">
        <v>36</v>
      </c>
      <c r="H81" s="13">
        <f t="shared" ref="H81:I81" si="14">GEOMEAN(H34,U34)</f>
        <v>3.872983346207417</v>
      </c>
      <c r="I81" s="13">
        <f t="shared" si="14"/>
        <v>1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77"/>
      <c r="F82" s="77"/>
      <c r="G82" s="1"/>
      <c r="H82" s="1"/>
      <c r="I82" s="1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77"/>
      <c r="F83" s="77"/>
      <c r="G83" s="18" t="s">
        <v>40</v>
      </c>
      <c r="H83" s="10" t="s">
        <v>35</v>
      </c>
      <c r="I83" s="10" t="s">
        <v>36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77"/>
      <c r="F84" s="77"/>
      <c r="G84" s="14" t="s">
        <v>35</v>
      </c>
      <c r="H84" s="13">
        <f t="shared" ref="H84:I84" si="15">GEOMEAN(H37,U37)</f>
        <v>1</v>
      </c>
      <c r="I84" s="13">
        <f t="shared" si="15"/>
        <v>3.872983346207417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77"/>
      <c r="F85" s="77"/>
      <c r="G85" s="14" t="s">
        <v>36</v>
      </c>
      <c r="H85" s="13">
        <f t="shared" ref="H85:I85" si="16">GEOMEAN(H38,U38)</f>
        <v>0.2581988897471611</v>
      </c>
      <c r="I85" s="13">
        <f t="shared" si="16"/>
        <v>1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77"/>
      <c r="F86" s="77"/>
      <c r="G86" s="1"/>
      <c r="H86" s="1"/>
      <c r="I86" s="1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77"/>
      <c r="F87" s="77"/>
      <c r="G87" s="18" t="s">
        <v>41</v>
      </c>
      <c r="H87" s="10" t="s">
        <v>35</v>
      </c>
      <c r="I87" s="10" t="s">
        <v>36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77"/>
      <c r="F88" s="77"/>
      <c r="G88" s="14" t="s">
        <v>35</v>
      </c>
      <c r="H88" s="13">
        <f t="shared" ref="H88:I88" si="17">GEOMEAN(H41,U41)</f>
        <v>1</v>
      </c>
      <c r="I88" s="13">
        <f t="shared" si="17"/>
        <v>3.872983346207417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77"/>
      <c r="F89" s="77"/>
      <c r="G89" s="14" t="s">
        <v>36</v>
      </c>
      <c r="H89" s="13">
        <f t="shared" ref="H89:I89" si="18">GEOMEAN(H42,U42)</f>
        <v>0.2581988897471611</v>
      </c>
      <c r="I89" s="13">
        <f t="shared" si="18"/>
        <v>1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77"/>
      <c r="F90" s="77"/>
      <c r="G90" s="1"/>
      <c r="H90" s="1"/>
      <c r="I90" s="1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77"/>
      <c r="F91" s="77"/>
      <c r="G91" s="9" t="s">
        <v>42</v>
      </c>
      <c r="H91" s="10" t="s">
        <v>35</v>
      </c>
      <c r="I91" s="10" t="s">
        <v>36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77"/>
      <c r="F92" s="77"/>
      <c r="G92" s="14" t="s">
        <v>35</v>
      </c>
      <c r="H92" s="13">
        <f t="shared" ref="H92:I92" si="19">GEOMEAN(H45,U45)</f>
        <v>1</v>
      </c>
      <c r="I92" s="13">
        <f t="shared" si="19"/>
        <v>3.872983346207417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78"/>
      <c r="F93" s="78"/>
      <c r="G93" s="14" t="s">
        <v>36</v>
      </c>
      <c r="H93" s="13">
        <f t="shared" ref="H93:I93" si="20">GEOMEAN(H46,U46)</f>
        <v>0.2581988897471611</v>
      </c>
      <c r="I93" s="13">
        <f t="shared" si="20"/>
        <v>1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6">
    <mergeCell ref="E59:E69"/>
    <mergeCell ref="F59:F69"/>
    <mergeCell ref="E71:E93"/>
    <mergeCell ref="F71:F93"/>
    <mergeCell ref="E6:E9"/>
    <mergeCell ref="F24:F46"/>
    <mergeCell ref="A50:L50"/>
    <mergeCell ref="E53:E56"/>
    <mergeCell ref="R6:R9"/>
    <mergeCell ref="E12:E22"/>
    <mergeCell ref="F12:F22"/>
    <mergeCell ref="S12:S22"/>
    <mergeCell ref="E24:E46"/>
    <mergeCell ref="S24:S46"/>
    <mergeCell ref="R12:R22"/>
    <mergeCell ref="R24:R46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Z1000"/>
  <sheetViews>
    <sheetView tabSelected="1" topLeftCell="D1" zoomScale="63" workbookViewId="0">
      <selection activeCell="O3" sqref="O3"/>
    </sheetView>
  </sheetViews>
  <sheetFormatPr defaultColWidth="14.42578125" defaultRowHeight="15.75" customHeight="1" x14ac:dyDescent="0.2"/>
  <cols>
    <col min="1" max="1" width="9.140625" customWidth="1"/>
    <col min="2" max="2" width="19.28515625" customWidth="1"/>
    <col min="3" max="3" width="22.140625" customWidth="1"/>
    <col min="4" max="4" width="22.42578125" customWidth="1"/>
    <col min="5" max="5" width="21.28515625" customWidth="1"/>
    <col min="6" max="6" width="20.85546875" customWidth="1"/>
    <col min="7" max="8" width="14" customWidth="1"/>
    <col min="9" max="9" width="11.42578125" customWidth="1"/>
    <col min="10" max="10" width="12.28515625" customWidth="1"/>
    <col min="11" max="11" width="29.42578125" customWidth="1"/>
    <col min="12" max="12" width="12.5703125" customWidth="1"/>
    <col min="13" max="13" width="9.140625" customWidth="1"/>
    <col min="14" max="14" width="15.5703125" customWidth="1"/>
    <col min="15" max="15" width="9.140625" customWidth="1"/>
    <col min="16" max="16" width="15.5703125" customWidth="1"/>
    <col min="17" max="26" width="8.7109375" customWidth="1"/>
  </cols>
  <sheetData>
    <row r="1" spans="1:26" ht="1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5" x14ac:dyDescent="0.2">
      <c r="A2" s="21"/>
      <c r="B2" s="82" t="s">
        <v>20</v>
      </c>
      <c r="C2" s="20" t="s">
        <v>21</v>
      </c>
      <c r="D2" s="61" t="s">
        <v>1</v>
      </c>
      <c r="E2" s="61" t="s">
        <v>3</v>
      </c>
      <c r="F2" s="61" t="s">
        <v>2</v>
      </c>
      <c r="G2" s="61" t="s">
        <v>44</v>
      </c>
      <c r="H2" s="61" t="s">
        <v>45</v>
      </c>
      <c r="I2" s="61" t="s">
        <v>46</v>
      </c>
      <c r="J2" s="61" t="s">
        <v>47</v>
      </c>
      <c r="K2" s="61" t="s">
        <v>48</v>
      </c>
      <c r="L2" s="61" t="s">
        <v>49</v>
      </c>
      <c r="M2" s="61" t="s">
        <v>50</v>
      </c>
      <c r="N2" s="62" t="s">
        <v>51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x14ac:dyDescent="0.25">
      <c r="A3" s="23"/>
      <c r="B3" s="77"/>
      <c r="C3" s="63" t="s">
        <v>1</v>
      </c>
      <c r="D3" s="22">
        <v>1</v>
      </c>
      <c r="E3" s="22">
        <v>0.2581988897471611</v>
      </c>
      <c r="F3" s="22">
        <v>3.872983346207417</v>
      </c>
      <c r="G3" s="22">
        <f t="shared" ref="G3:G5" si="0">SUM(D3:F3)^1/3</f>
        <v>1.7103940786515259</v>
      </c>
      <c r="H3" s="22">
        <f t="shared" ref="H3:H5" si="1">G3/$G$6</f>
        <v>0.27878948394937497</v>
      </c>
      <c r="I3" s="22">
        <f t="shared" ref="I3:I5" si="2">(D3*$H$3)+(E3*$H$4)+(F3*$H$5)</f>
        <v>0.74017256192026304</v>
      </c>
      <c r="J3" s="22">
        <f t="shared" ref="J3:J5" si="3">I3/H3</f>
        <v>2.6549515119252849</v>
      </c>
      <c r="K3" s="22">
        <f>(SUM(J3:J5))/3</f>
        <v>3.1036703583042282</v>
      </c>
      <c r="L3" s="22">
        <f>(K3-3)/(3-1)</f>
        <v>5.1835179152114108E-2</v>
      </c>
      <c r="M3" s="22">
        <v>0.57999999999999996</v>
      </c>
      <c r="N3" s="64">
        <f>L3/M3</f>
        <v>8.9370998538127785E-2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" x14ac:dyDescent="0.25">
      <c r="A4" s="23"/>
      <c r="B4" s="77"/>
      <c r="C4" s="63" t="s">
        <v>3</v>
      </c>
      <c r="D4" s="22">
        <v>3.872983346207417</v>
      </c>
      <c r="E4" s="22">
        <v>1</v>
      </c>
      <c r="F4" s="22">
        <v>7</v>
      </c>
      <c r="G4" s="22">
        <f t="shared" si="0"/>
        <v>3.9576611154024719</v>
      </c>
      <c r="H4" s="22">
        <f t="shared" si="1"/>
        <v>0.64508776882544339</v>
      </c>
      <c r="I4" s="22">
        <f t="shared" si="2"/>
        <v>2.2576940278354041</v>
      </c>
      <c r="J4" s="22">
        <f t="shared" si="3"/>
        <v>3.4998245772759669</v>
      </c>
      <c r="K4" s="83" t="s">
        <v>73</v>
      </c>
      <c r="L4" s="84"/>
      <c r="M4" s="84"/>
      <c r="N4" s="85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5" x14ac:dyDescent="0.25">
      <c r="A5" s="23"/>
      <c r="B5" s="78"/>
      <c r="C5" s="63" t="s">
        <v>2</v>
      </c>
      <c r="D5" s="22">
        <v>0.2581988897471611</v>
      </c>
      <c r="E5" s="22">
        <v>0.14285714285714285</v>
      </c>
      <c r="F5" s="22">
        <v>1</v>
      </c>
      <c r="G5" s="22">
        <f t="shared" si="0"/>
        <v>0.467018677534768</v>
      </c>
      <c r="H5" s="22">
        <f t="shared" si="1"/>
        <v>7.6122747225181628E-2</v>
      </c>
      <c r="I5" s="22">
        <f t="shared" si="2"/>
        <v>0.24026127800058616</v>
      </c>
      <c r="J5" s="22">
        <f t="shared" si="3"/>
        <v>3.1562349857114329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5" x14ac:dyDescent="0.25">
      <c r="A6" s="23"/>
      <c r="B6" s="23"/>
      <c r="C6" s="23"/>
      <c r="D6" s="23"/>
      <c r="E6" s="23"/>
      <c r="F6" s="22" t="s">
        <v>74</v>
      </c>
      <c r="G6" s="22">
        <f t="shared" ref="G6:H6" si="4">SUM(G3:G5)</f>
        <v>6.1350738715887658</v>
      </c>
      <c r="H6" s="22">
        <f t="shared" si="4"/>
        <v>1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5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15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5" x14ac:dyDescent="0.2">
      <c r="A10" s="21"/>
      <c r="B10" s="82" t="s">
        <v>24</v>
      </c>
      <c r="C10" s="86" t="s">
        <v>21</v>
      </c>
      <c r="D10" s="66" t="s">
        <v>25</v>
      </c>
      <c r="E10" s="61" t="s">
        <v>5</v>
      </c>
      <c r="F10" s="61" t="s">
        <v>6</v>
      </c>
      <c r="G10" s="61" t="s">
        <v>44</v>
      </c>
      <c r="H10" s="61" t="s">
        <v>45</v>
      </c>
      <c r="I10" s="61" t="s">
        <v>46</v>
      </c>
      <c r="J10" s="61" t="s">
        <v>47</v>
      </c>
      <c r="K10" s="61" t="s">
        <v>48</v>
      </c>
      <c r="L10" s="61" t="s">
        <v>49</v>
      </c>
      <c r="M10" s="61" t="s">
        <v>50</v>
      </c>
      <c r="N10" s="61" t="s">
        <v>51</v>
      </c>
      <c r="O10" s="21"/>
      <c r="P10" s="67" t="s">
        <v>54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x14ac:dyDescent="0.25">
      <c r="A11" s="23"/>
      <c r="B11" s="77"/>
      <c r="C11" s="77"/>
      <c r="D11" s="68" t="s">
        <v>5</v>
      </c>
      <c r="E11" s="22">
        <v>1</v>
      </c>
      <c r="F11" s="22">
        <v>1.1547005383792515</v>
      </c>
      <c r="G11" s="22">
        <f t="shared" ref="G11:G12" si="5">SUM(E11:F11)^1/2</f>
        <v>1.0773502691896257</v>
      </c>
      <c r="H11" s="22">
        <f t="shared" ref="H11:H12" si="6">G11/$G$13</f>
        <v>0.53589838486224539</v>
      </c>
      <c r="I11" s="22">
        <f t="shared" ref="I11:I12" si="7">(E11*$H$11)+(F11*$H$12)</f>
        <v>1.0717967697244908</v>
      </c>
      <c r="J11" s="22">
        <f t="shared" ref="J11:J12" si="8">I11/H11</f>
        <v>2</v>
      </c>
      <c r="K11" s="22">
        <f>(SUM(J11:J12))/2</f>
        <v>2</v>
      </c>
      <c r="L11" s="22">
        <f>(K11-2)/(2-1)</f>
        <v>0</v>
      </c>
      <c r="M11" s="22">
        <v>0</v>
      </c>
      <c r="N11" s="22">
        <v>0</v>
      </c>
      <c r="O11" s="23"/>
      <c r="P11" s="69">
        <f t="shared" ref="P11:P12" si="9">H11*$H$3</f>
        <v>0.14940283416504893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x14ac:dyDescent="0.25">
      <c r="A12" s="23"/>
      <c r="B12" s="77"/>
      <c r="C12" s="77"/>
      <c r="D12" s="68" t="s">
        <v>6</v>
      </c>
      <c r="E12" s="22">
        <v>0.86602540378443871</v>
      </c>
      <c r="F12" s="22">
        <v>1</v>
      </c>
      <c r="G12" s="22">
        <f t="shared" si="5"/>
        <v>0.93301270189221941</v>
      </c>
      <c r="H12" s="22">
        <f t="shared" si="6"/>
        <v>0.46410161513775466</v>
      </c>
      <c r="I12" s="22">
        <f t="shared" si="7"/>
        <v>0.92820323027550922</v>
      </c>
      <c r="J12" s="22">
        <f t="shared" si="8"/>
        <v>1.9999999999999998</v>
      </c>
      <c r="K12" s="83" t="s">
        <v>75</v>
      </c>
      <c r="L12" s="84"/>
      <c r="M12" s="84"/>
      <c r="N12" s="85"/>
      <c r="O12" s="23"/>
      <c r="P12" s="69">
        <f t="shared" si="9"/>
        <v>0.12938664978432604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x14ac:dyDescent="0.25">
      <c r="A13" s="23"/>
      <c r="B13" s="77"/>
      <c r="C13" s="77"/>
      <c r="D13" s="70"/>
      <c r="E13" s="23"/>
      <c r="F13" s="23"/>
      <c r="G13" s="22">
        <f t="shared" ref="G13:H13" si="10">SUM(G11:G12)</f>
        <v>2.0103629710818449</v>
      </c>
      <c r="H13" s="22">
        <f t="shared" si="10"/>
        <v>1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" x14ac:dyDescent="0.25">
      <c r="A14" s="23"/>
      <c r="B14" s="77"/>
      <c r="C14" s="77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30" x14ac:dyDescent="0.2">
      <c r="A15" s="21"/>
      <c r="B15" s="77"/>
      <c r="C15" s="77"/>
      <c r="D15" s="66" t="s">
        <v>26</v>
      </c>
      <c r="E15" s="61" t="s">
        <v>27</v>
      </c>
      <c r="F15" s="61" t="s">
        <v>28</v>
      </c>
      <c r="G15" s="61" t="s">
        <v>44</v>
      </c>
      <c r="H15" s="61" t="s">
        <v>45</v>
      </c>
      <c r="I15" s="61" t="s">
        <v>46</v>
      </c>
      <c r="J15" s="61" t="s">
        <v>47</v>
      </c>
      <c r="K15" s="61" t="s">
        <v>48</v>
      </c>
      <c r="L15" s="61" t="s">
        <v>49</v>
      </c>
      <c r="M15" s="61" t="s">
        <v>50</v>
      </c>
      <c r="N15" s="61" t="s">
        <v>51</v>
      </c>
      <c r="O15" s="21"/>
      <c r="P15" s="67" t="s">
        <v>54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x14ac:dyDescent="0.25">
      <c r="A16" s="23"/>
      <c r="B16" s="77"/>
      <c r="C16" s="77"/>
      <c r="D16" s="68" t="s">
        <v>7</v>
      </c>
      <c r="E16" s="22">
        <v>1</v>
      </c>
      <c r="F16" s="22">
        <v>0.89442719099991586</v>
      </c>
      <c r="G16" s="22">
        <f t="shared" ref="G16:G17" si="11">SUM(E16:F16)^1/2</f>
        <v>0.94721359549995787</v>
      </c>
      <c r="H16" s="22">
        <f t="shared" ref="H16:H17" si="12">G16/$G$18</f>
        <v>0.47213595499957939</v>
      </c>
      <c r="I16" s="22">
        <f t="shared" ref="I16:I17" si="13">(E16*$H$16)+(F16*$H$17)</f>
        <v>0.94427190999915878</v>
      </c>
      <c r="J16" s="22">
        <f t="shared" ref="J16:J17" si="14">I16/H16</f>
        <v>2</v>
      </c>
      <c r="K16" s="22">
        <f>(SUM(J16:J17))/2</f>
        <v>2</v>
      </c>
      <c r="L16" s="22">
        <f>(K16-2)/(2-1)</f>
        <v>0</v>
      </c>
      <c r="M16" s="22">
        <v>0</v>
      </c>
      <c r="N16" s="22">
        <v>0</v>
      </c>
      <c r="O16" s="23"/>
      <c r="P16" s="69">
        <f t="shared" ref="P16:P17" si="15">H16*$H$4</f>
        <v>0.30456912979294859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9" customHeight="1" x14ac:dyDescent="0.25">
      <c r="A17" s="23"/>
      <c r="B17" s="77"/>
      <c r="C17" s="77"/>
      <c r="D17" s="68" t="s">
        <v>8</v>
      </c>
      <c r="E17" s="22">
        <v>1.1180339887498949</v>
      </c>
      <c r="F17" s="22">
        <v>1</v>
      </c>
      <c r="G17" s="22">
        <f t="shared" si="11"/>
        <v>1.0590169943749475</v>
      </c>
      <c r="H17" s="22">
        <f t="shared" si="12"/>
        <v>0.52786404500042061</v>
      </c>
      <c r="I17" s="22">
        <f t="shared" si="13"/>
        <v>1.0557280900008412</v>
      </c>
      <c r="J17" s="22">
        <f t="shared" si="14"/>
        <v>2</v>
      </c>
      <c r="K17" s="83" t="s">
        <v>75</v>
      </c>
      <c r="L17" s="84"/>
      <c r="M17" s="84"/>
      <c r="N17" s="85"/>
      <c r="O17" s="23"/>
      <c r="P17" s="69">
        <f t="shared" si="15"/>
        <v>0.3405186390324948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" x14ac:dyDescent="0.25">
      <c r="A18" s="23"/>
      <c r="B18" s="77"/>
      <c r="C18" s="77"/>
      <c r="D18" s="70"/>
      <c r="E18" s="23"/>
      <c r="F18" s="23"/>
      <c r="G18" s="22">
        <f t="shared" ref="G18:H18" si="16">SUM(G16:G17)</f>
        <v>2.0062305898749053</v>
      </c>
      <c r="H18" s="22">
        <f t="shared" si="16"/>
        <v>1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" x14ac:dyDescent="0.25">
      <c r="A19" s="23"/>
      <c r="B19" s="77"/>
      <c r="C19" s="77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" x14ac:dyDescent="0.25">
      <c r="A20" s="23"/>
      <c r="B20" s="77"/>
      <c r="C20" s="77"/>
      <c r="D20" s="71" t="s">
        <v>29</v>
      </c>
      <c r="E20" s="63" t="s">
        <v>30</v>
      </c>
      <c r="F20" s="63" t="s">
        <v>31</v>
      </c>
      <c r="G20" s="61" t="s">
        <v>44</v>
      </c>
      <c r="H20" s="61" t="s">
        <v>45</v>
      </c>
      <c r="I20" s="61" t="s">
        <v>46</v>
      </c>
      <c r="J20" s="61" t="s">
        <v>47</v>
      </c>
      <c r="K20" s="61" t="s">
        <v>48</v>
      </c>
      <c r="L20" s="61" t="s">
        <v>49</v>
      </c>
      <c r="M20" s="61" t="s">
        <v>50</v>
      </c>
      <c r="N20" s="61" t="s">
        <v>51</v>
      </c>
      <c r="O20" s="23"/>
      <c r="P20" s="67" t="s">
        <v>54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" x14ac:dyDescent="0.25">
      <c r="A21" s="23"/>
      <c r="B21" s="77"/>
      <c r="C21" s="77"/>
      <c r="D21" s="68" t="s">
        <v>32</v>
      </c>
      <c r="E21" s="22">
        <v>1</v>
      </c>
      <c r="F21" s="22">
        <v>3.872983346207417</v>
      </c>
      <c r="G21" s="22">
        <f t="shared" ref="G21:G22" si="17">SUM(E21:F21)^1/2</f>
        <v>2.4364916731037085</v>
      </c>
      <c r="H21" s="22">
        <f>G21/G23</f>
        <v>0.79478690384232742</v>
      </c>
      <c r="I21" s="22">
        <f>(E21*H21)+(F21*H22)</f>
        <v>1.5895738076846548</v>
      </c>
      <c r="J21" s="22">
        <f t="shared" ref="J21:J22" si="18">I21/H21</f>
        <v>2</v>
      </c>
      <c r="K21" s="22">
        <f>(SUM(J21:J22))/2</f>
        <v>2</v>
      </c>
      <c r="L21" s="22">
        <f>(K21-2)/(2-1)</f>
        <v>0</v>
      </c>
      <c r="M21" s="22">
        <v>0</v>
      </c>
      <c r="N21" s="22">
        <v>0</v>
      </c>
      <c r="O21" s="23"/>
      <c r="P21" s="69">
        <f t="shared" ref="P21:P22" si="19">H21*$H$5</f>
        <v>6.0501362579074229E-2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" x14ac:dyDescent="0.25">
      <c r="A22" s="23"/>
      <c r="B22" s="78"/>
      <c r="C22" s="78"/>
      <c r="D22" s="68" t="s">
        <v>9</v>
      </c>
      <c r="E22" s="22">
        <v>0.2581988897471611</v>
      </c>
      <c r="F22" s="22">
        <v>1</v>
      </c>
      <c r="G22" s="22">
        <f t="shared" si="17"/>
        <v>0.62909944487358049</v>
      </c>
      <c r="H22" s="22">
        <f>G22/G23</f>
        <v>0.20521309615767264</v>
      </c>
      <c r="I22" s="22">
        <f>(E22*H21)+(F22*H22)</f>
        <v>0.41042619231534527</v>
      </c>
      <c r="J22" s="22">
        <f t="shared" si="18"/>
        <v>2</v>
      </c>
      <c r="K22" s="83" t="s">
        <v>75</v>
      </c>
      <c r="L22" s="84"/>
      <c r="M22" s="84"/>
      <c r="N22" s="85"/>
      <c r="O22" s="23"/>
      <c r="P22" s="69">
        <f t="shared" si="19"/>
        <v>1.5621384646107406E-2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x14ac:dyDescent="0.25">
      <c r="A23" s="23"/>
      <c r="B23" s="21"/>
      <c r="C23" s="21"/>
      <c r="D23" s="70"/>
      <c r="E23" s="23"/>
      <c r="F23" s="23"/>
      <c r="G23" s="22">
        <f t="shared" ref="G23:H23" si="20">SUM(G21:G22)</f>
        <v>3.0655911179772888</v>
      </c>
      <c r="H23" s="22">
        <f t="shared" si="20"/>
        <v>1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30" x14ac:dyDescent="0.25">
      <c r="A25" s="23"/>
      <c r="B25" s="82" t="s">
        <v>33</v>
      </c>
      <c r="C25" s="86" t="s">
        <v>21</v>
      </c>
      <c r="D25" s="71" t="s">
        <v>34</v>
      </c>
      <c r="E25" s="63" t="s">
        <v>35</v>
      </c>
      <c r="F25" s="63" t="s">
        <v>36</v>
      </c>
      <c r="G25" s="61" t="s">
        <v>44</v>
      </c>
      <c r="H25" s="61" t="s">
        <v>45</v>
      </c>
      <c r="I25" s="61" t="s">
        <v>46</v>
      </c>
      <c r="J25" s="61" t="s">
        <v>47</v>
      </c>
      <c r="K25" s="61" t="s">
        <v>48</v>
      </c>
      <c r="L25" s="61" t="s">
        <v>49</v>
      </c>
      <c r="M25" s="61" t="s">
        <v>50</v>
      </c>
      <c r="N25" s="61" t="s">
        <v>51</v>
      </c>
      <c r="O25" s="23"/>
      <c r="P25" s="67" t="s">
        <v>54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" x14ac:dyDescent="0.25">
      <c r="A26" s="23"/>
      <c r="B26" s="77"/>
      <c r="C26" s="77"/>
      <c r="D26" s="68" t="s">
        <v>35</v>
      </c>
      <c r="E26" s="22">
        <v>1</v>
      </c>
      <c r="F26" s="22">
        <v>0.1690308509457033</v>
      </c>
      <c r="G26" s="22">
        <f t="shared" ref="G26:G27" si="21">SUM(E26:F26)^1/2</f>
        <v>0.58451542547285162</v>
      </c>
      <c r="H26" s="22">
        <f>G26/G28</f>
        <v>0.14459058185587104</v>
      </c>
      <c r="I26" s="22">
        <f>(E26*H26)+(F26*H27)</f>
        <v>0.28918116371174207</v>
      </c>
      <c r="J26" s="22">
        <f t="shared" ref="J26:J27" si="22">I26/H26</f>
        <v>2</v>
      </c>
      <c r="K26" s="22">
        <f>(SUM(J26:J27))/2</f>
        <v>2</v>
      </c>
      <c r="L26" s="22">
        <f>(K26-2)/(2-1)</f>
        <v>0</v>
      </c>
      <c r="M26" s="22">
        <v>0</v>
      </c>
      <c r="N26" s="22">
        <v>0</v>
      </c>
      <c r="O26" s="23"/>
      <c r="P26" s="69">
        <f t="shared" ref="P26:P27" si="23">H26*$P$11</f>
        <v>2.1602242722840632E-2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5" x14ac:dyDescent="0.25">
      <c r="A27" s="23"/>
      <c r="B27" s="77"/>
      <c r="C27" s="77"/>
      <c r="D27" s="68" t="s">
        <v>36</v>
      </c>
      <c r="E27" s="22">
        <v>5.9160797830996161</v>
      </c>
      <c r="F27" s="22">
        <v>1</v>
      </c>
      <c r="G27" s="22">
        <f t="shared" si="21"/>
        <v>3.4580398915498081</v>
      </c>
      <c r="H27" s="22">
        <f>G27/G28</f>
        <v>0.85540941814412896</v>
      </c>
      <c r="I27" s="22">
        <f>(E27*H26)+(F27*H27)</f>
        <v>1.7108188362882579</v>
      </c>
      <c r="J27" s="22">
        <f t="shared" si="22"/>
        <v>2</v>
      </c>
      <c r="K27" s="83" t="s">
        <v>75</v>
      </c>
      <c r="L27" s="84"/>
      <c r="M27" s="84"/>
      <c r="N27" s="85"/>
      <c r="O27" s="23"/>
      <c r="P27" s="69">
        <f t="shared" si="23"/>
        <v>0.12780059144220829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5" x14ac:dyDescent="0.25">
      <c r="A28" s="23"/>
      <c r="B28" s="77"/>
      <c r="C28" s="77"/>
      <c r="D28" s="23"/>
      <c r="E28" s="23"/>
      <c r="F28" s="23"/>
      <c r="G28" s="22">
        <f t="shared" ref="G28:H28" si="24">SUM(G26:G27)</f>
        <v>4.0425553170226598</v>
      </c>
      <c r="H28" s="22">
        <f t="shared" si="24"/>
        <v>1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x14ac:dyDescent="0.25">
      <c r="A29" s="23"/>
      <c r="B29" s="77"/>
      <c r="C29" s="7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30" x14ac:dyDescent="0.25">
      <c r="A30" s="23"/>
      <c r="B30" s="77"/>
      <c r="C30" s="77"/>
      <c r="D30" s="71" t="s">
        <v>38</v>
      </c>
      <c r="E30" s="63" t="s">
        <v>35</v>
      </c>
      <c r="F30" s="63" t="s">
        <v>36</v>
      </c>
      <c r="G30" s="61" t="s">
        <v>44</v>
      </c>
      <c r="H30" s="61" t="s">
        <v>45</v>
      </c>
      <c r="I30" s="61" t="s">
        <v>46</v>
      </c>
      <c r="J30" s="61" t="s">
        <v>47</v>
      </c>
      <c r="K30" s="61" t="s">
        <v>48</v>
      </c>
      <c r="L30" s="61" t="s">
        <v>49</v>
      </c>
      <c r="M30" s="61" t="s">
        <v>50</v>
      </c>
      <c r="N30" s="61" t="s">
        <v>51</v>
      </c>
      <c r="O30" s="23"/>
      <c r="P30" s="67" t="s">
        <v>54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5" x14ac:dyDescent="0.25">
      <c r="A31" s="23"/>
      <c r="B31" s="77"/>
      <c r="C31" s="77"/>
      <c r="D31" s="68" t="s">
        <v>35</v>
      </c>
      <c r="E31" s="22">
        <v>1</v>
      </c>
      <c r="F31" s="22">
        <v>5.9160797830996161</v>
      </c>
      <c r="G31" s="22">
        <f t="shared" ref="G31:G32" si="25">SUM(E31:F31)^1/2</f>
        <v>3.4580398915498081</v>
      </c>
      <c r="H31" s="22">
        <f>G31/G33</f>
        <v>0.85540941814412896</v>
      </c>
      <c r="I31" s="22">
        <f>(E31*H31)+(F31*H32)</f>
        <v>1.7108188362882579</v>
      </c>
      <c r="J31" s="22">
        <f t="shared" ref="J31:J32" si="26">I31/H31</f>
        <v>2</v>
      </c>
      <c r="K31" s="22">
        <f>(SUM(J31:J32))/2</f>
        <v>2</v>
      </c>
      <c r="L31" s="22">
        <f>(K31-2)/(2-1)</f>
        <v>0</v>
      </c>
      <c r="M31" s="22">
        <v>0</v>
      </c>
      <c r="N31" s="22">
        <v>0</v>
      </c>
      <c r="O31" s="23"/>
      <c r="P31" s="69">
        <f t="shared" ref="P31:P32" si="27">H31*$P$12</f>
        <v>0.11067855880762853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5" x14ac:dyDescent="0.25">
      <c r="A32" s="23"/>
      <c r="B32" s="77"/>
      <c r="C32" s="77"/>
      <c r="D32" s="68" t="s">
        <v>36</v>
      </c>
      <c r="E32" s="22">
        <v>0.1690308509457033</v>
      </c>
      <c r="F32" s="22">
        <v>1</v>
      </c>
      <c r="G32" s="22">
        <f t="shared" si="25"/>
        <v>0.58451542547285162</v>
      </c>
      <c r="H32" s="22">
        <f>G32/G33</f>
        <v>0.14459058185587104</v>
      </c>
      <c r="I32" s="22">
        <f>(E32*H31)+(F32*H32)</f>
        <v>0.28918116371174207</v>
      </c>
      <c r="J32" s="22">
        <f t="shared" si="26"/>
        <v>2</v>
      </c>
      <c r="K32" s="83" t="s">
        <v>75</v>
      </c>
      <c r="L32" s="84"/>
      <c r="M32" s="84"/>
      <c r="N32" s="85"/>
      <c r="O32" s="23"/>
      <c r="P32" s="69">
        <f t="shared" si="27"/>
        <v>1.8708090976697515E-2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" x14ac:dyDescent="0.25">
      <c r="A33" s="23"/>
      <c r="B33" s="77"/>
      <c r="C33" s="77"/>
      <c r="D33" s="23"/>
      <c r="E33" s="23"/>
      <c r="F33" s="23"/>
      <c r="G33" s="22">
        <f t="shared" ref="G33:H33" si="28">SUM(G31:G32)</f>
        <v>4.0425553170226598</v>
      </c>
      <c r="H33" s="22">
        <f t="shared" si="28"/>
        <v>1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" x14ac:dyDescent="0.25">
      <c r="A34" s="23"/>
      <c r="B34" s="77"/>
      <c r="C34" s="7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48.75" customHeight="1" x14ac:dyDescent="0.25">
      <c r="A35" s="23"/>
      <c r="B35" s="77"/>
      <c r="C35" s="77"/>
      <c r="D35" s="71" t="s">
        <v>39</v>
      </c>
      <c r="E35" s="63" t="s">
        <v>35</v>
      </c>
      <c r="F35" s="63" t="s">
        <v>36</v>
      </c>
      <c r="G35" s="61" t="s">
        <v>44</v>
      </c>
      <c r="H35" s="61" t="s">
        <v>45</v>
      </c>
      <c r="I35" s="61" t="s">
        <v>46</v>
      </c>
      <c r="J35" s="61" t="s">
        <v>47</v>
      </c>
      <c r="K35" s="61" t="s">
        <v>48</v>
      </c>
      <c r="L35" s="61" t="s">
        <v>49</v>
      </c>
      <c r="M35" s="61" t="s">
        <v>50</v>
      </c>
      <c r="N35" s="61" t="s">
        <v>51</v>
      </c>
      <c r="O35" s="23"/>
      <c r="P35" s="67" t="s">
        <v>54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" x14ac:dyDescent="0.25">
      <c r="A36" s="23"/>
      <c r="B36" s="77"/>
      <c r="C36" s="77"/>
      <c r="D36" s="68" t="s">
        <v>35</v>
      </c>
      <c r="E36" s="22">
        <v>1</v>
      </c>
      <c r="F36" s="22">
        <v>0.2581988897471611</v>
      </c>
      <c r="G36" s="22">
        <f t="shared" ref="G36:G37" si="29">SUM(E36:F36)^1/2</f>
        <v>0.62909944487358049</v>
      </c>
      <c r="H36" s="22">
        <f>G36/G38</f>
        <v>0.20521309615767264</v>
      </c>
      <c r="I36" s="22">
        <f>(E36*H36)+(F36*H37)</f>
        <v>0.41042619231534527</v>
      </c>
      <c r="J36" s="22">
        <f t="shared" ref="J36:J37" si="30">I36/H36</f>
        <v>2</v>
      </c>
      <c r="K36" s="22">
        <f>(SUM(J36:J37))/2</f>
        <v>2</v>
      </c>
      <c r="L36" s="22">
        <f>(K36-2)/(2-1)</f>
        <v>0</v>
      </c>
      <c r="M36" s="22">
        <v>0</v>
      </c>
      <c r="N36" s="22">
        <v>0</v>
      </c>
      <c r="O36" s="23"/>
      <c r="P36" s="69">
        <f t="shared" ref="P36:P37" si="31">H36*$P$16</f>
        <v>6.2501574118859038E-2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" x14ac:dyDescent="0.25">
      <c r="A37" s="23"/>
      <c r="B37" s="77"/>
      <c r="C37" s="77"/>
      <c r="D37" s="68" t="s">
        <v>36</v>
      </c>
      <c r="E37" s="22">
        <v>3.872983346207417</v>
      </c>
      <c r="F37" s="22">
        <v>1</v>
      </c>
      <c r="G37" s="22">
        <f t="shared" si="29"/>
        <v>2.4364916731037085</v>
      </c>
      <c r="H37" s="22">
        <f>G37/G38</f>
        <v>0.79478690384232742</v>
      </c>
      <c r="I37" s="22">
        <f>(E37*H36)+(F37*H37)</f>
        <v>1.5895738076846548</v>
      </c>
      <c r="J37" s="22">
        <f t="shared" si="30"/>
        <v>2</v>
      </c>
      <c r="K37" s="83" t="s">
        <v>75</v>
      </c>
      <c r="L37" s="84"/>
      <c r="M37" s="84"/>
      <c r="N37" s="85"/>
      <c r="O37" s="23"/>
      <c r="P37" s="69">
        <f t="shared" si="31"/>
        <v>0.24206755567408958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" x14ac:dyDescent="0.25">
      <c r="A38" s="23"/>
      <c r="B38" s="77"/>
      <c r="C38" s="77"/>
      <c r="D38" s="23"/>
      <c r="E38" s="23"/>
      <c r="F38" s="23"/>
      <c r="G38" s="22">
        <f t="shared" ref="G38:H38" si="32">SUM(G36:G37)</f>
        <v>3.0655911179772888</v>
      </c>
      <c r="H38" s="22">
        <f t="shared" si="32"/>
        <v>1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" x14ac:dyDescent="0.25">
      <c r="A39" s="23"/>
      <c r="B39" s="77"/>
      <c r="C39" s="77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60" x14ac:dyDescent="0.25">
      <c r="A40" s="23"/>
      <c r="B40" s="77"/>
      <c r="C40" s="77"/>
      <c r="D40" s="71" t="s">
        <v>40</v>
      </c>
      <c r="E40" s="63" t="s">
        <v>35</v>
      </c>
      <c r="F40" s="63" t="s">
        <v>36</v>
      </c>
      <c r="G40" s="61" t="s">
        <v>44</v>
      </c>
      <c r="H40" s="61" t="s">
        <v>45</v>
      </c>
      <c r="I40" s="61" t="s">
        <v>46</v>
      </c>
      <c r="J40" s="61" t="s">
        <v>47</v>
      </c>
      <c r="K40" s="61" t="s">
        <v>48</v>
      </c>
      <c r="L40" s="61" t="s">
        <v>49</v>
      </c>
      <c r="M40" s="61" t="s">
        <v>50</v>
      </c>
      <c r="N40" s="61" t="s">
        <v>51</v>
      </c>
      <c r="O40" s="23"/>
      <c r="P40" s="67" t="s">
        <v>54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" x14ac:dyDescent="0.25">
      <c r="A41" s="23"/>
      <c r="B41" s="77"/>
      <c r="C41" s="77"/>
      <c r="D41" s="68" t="s">
        <v>35</v>
      </c>
      <c r="E41" s="22">
        <v>1</v>
      </c>
      <c r="F41" s="22">
        <v>3.872983346207417</v>
      </c>
      <c r="G41" s="22">
        <f t="shared" ref="G41:G42" si="33">SUM(E41:F41)^1/2</f>
        <v>2.4364916731037085</v>
      </c>
      <c r="H41" s="22">
        <f>G41/G43</f>
        <v>0.79478690384232742</v>
      </c>
      <c r="I41" s="22">
        <f>(E41*H41)+(F41*H42)</f>
        <v>1.5895738076846548</v>
      </c>
      <c r="J41" s="22">
        <f t="shared" ref="J41:J42" si="34">I41/H41</f>
        <v>2</v>
      </c>
      <c r="K41" s="22">
        <f>(SUM(J41:J42))/2</f>
        <v>2</v>
      </c>
      <c r="L41" s="22">
        <f>(K41-2)/(2-1)</f>
        <v>0</v>
      </c>
      <c r="M41" s="22">
        <v>0</v>
      </c>
      <c r="N41" s="22">
        <v>0</v>
      </c>
      <c r="O41" s="23"/>
      <c r="P41" s="69">
        <f t="shared" ref="P41:P42" si="35">H41*$P$17</f>
        <v>0.27063975481723962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" x14ac:dyDescent="0.25">
      <c r="A42" s="23"/>
      <c r="B42" s="77"/>
      <c r="C42" s="77"/>
      <c r="D42" s="68" t="s">
        <v>36</v>
      </c>
      <c r="E42" s="22">
        <v>0.2581988897471611</v>
      </c>
      <c r="F42" s="22">
        <v>1</v>
      </c>
      <c r="G42" s="22">
        <f t="shared" si="33"/>
        <v>0.62909944487358049</v>
      </c>
      <c r="H42" s="22">
        <f>G42/G43</f>
        <v>0.20521309615767264</v>
      </c>
      <c r="I42" s="22">
        <f>(E42*H41)+(F42*H42)</f>
        <v>0.41042619231534527</v>
      </c>
      <c r="J42" s="22">
        <f t="shared" si="34"/>
        <v>2</v>
      </c>
      <c r="K42" s="83" t="s">
        <v>75</v>
      </c>
      <c r="L42" s="84"/>
      <c r="M42" s="84"/>
      <c r="N42" s="85"/>
      <c r="O42" s="23"/>
      <c r="P42" s="69">
        <f t="shared" si="35"/>
        <v>6.9878884215255177E-2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" x14ac:dyDescent="0.25">
      <c r="A43" s="23"/>
      <c r="B43" s="77"/>
      <c r="C43" s="77"/>
      <c r="D43" s="23"/>
      <c r="E43" s="23"/>
      <c r="F43" s="23"/>
      <c r="G43" s="22">
        <f t="shared" ref="G43:H43" si="36">SUM(G41:G42)</f>
        <v>3.0655911179772888</v>
      </c>
      <c r="H43" s="22">
        <f t="shared" si="36"/>
        <v>1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" x14ac:dyDescent="0.25">
      <c r="A44" s="23"/>
      <c r="B44" s="77"/>
      <c r="C44" s="77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30" x14ac:dyDescent="0.25">
      <c r="A45" s="23"/>
      <c r="B45" s="77"/>
      <c r="C45" s="77"/>
      <c r="D45" s="71" t="s">
        <v>41</v>
      </c>
      <c r="E45" s="63" t="s">
        <v>35</v>
      </c>
      <c r="F45" s="63" t="s">
        <v>36</v>
      </c>
      <c r="G45" s="61" t="s">
        <v>44</v>
      </c>
      <c r="H45" s="61" t="s">
        <v>45</v>
      </c>
      <c r="I45" s="61" t="s">
        <v>46</v>
      </c>
      <c r="J45" s="61" t="s">
        <v>47</v>
      </c>
      <c r="K45" s="61" t="s">
        <v>48</v>
      </c>
      <c r="L45" s="61" t="s">
        <v>49</v>
      </c>
      <c r="M45" s="61" t="s">
        <v>50</v>
      </c>
      <c r="N45" s="61" t="s">
        <v>51</v>
      </c>
      <c r="O45" s="23"/>
      <c r="P45" s="67" t="s">
        <v>54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" x14ac:dyDescent="0.25">
      <c r="A46" s="23"/>
      <c r="B46" s="77"/>
      <c r="C46" s="77"/>
      <c r="D46" s="68" t="s">
        <v>35</v>
      </c>
      <c r="E46" s="22">
        <v>1</v>
      </c>
      <c r="F46" s="22">
        <v>3.872983346207417</v>
      </c>
      <c r="G46" s="22">
        <f t="shared" ref="G46:G47" si="37">SUM(E46:F46)^1/2</f>
        <v>2.4364916731037085</v>
      </c>
      <c r="H46" s="22">
        <f>G46/G48</f>
        <v>0.79478690384232742</v>
      </c>
      <c r="I46" s="22">
        <f>(E46*H46)+(F46*H47)</f>
        <v>1.5895738076846548</v>
      </c>
      <c r="J46" s="22">
        <f t="shared" ref="J46:J47" si="38">I46/H46</f>
        <v>2</v>
      </c>
      <c r="K46" s="22">
        <f>(SUM(J46:J47))/2</f>
        <v>2</v>
      </c>
      <c r="L46" s="22">
        <f>(K46-2)/(2-1)</f>
        <v>0</v>
      </c>
      <c r="M46" s="22">
        <v>0</v>
      </c>
      <c r="N46" s="22">
        <v>0</v>
      </c>
      <c r="O46" s="23"/>
      <c r="P46" s="69">
        <f t="shared" ref="P46:P47" si="39">H46*$P$21</f>
        <v>4.8085690642464457E-2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" x14ac:dyDescent="0.25">
      <c r="A47" s="23"/>
      <c r="B47" s="77"/>
      <c r="C47" s="77"/>
      <c r="D47" s="68" t="s">
        <v>36</v>
      </c>
      <c r="E47" s="22">
        <v>0.2581988897471611</v>
      </c>
      <c r="F47" s="22">
        <v>1</v>
      </c>
      <c r="G47" s="22">
        <f t="shared" si="37"/>
        <v>0.62909944487358049</v>
      </c>
      <c r="H47" s="22">
        <f>G47/G48</f>
        <v>0.20521309615767264</v>
      </c>
      <c r="I47" s="22">
        <f>(E47*H46)+(F47*H47)</f>
        <v>0.41042619231534527</v>
      </c>
      <c r="J47" s="22">
        <f t="shared" si="38"/>
        <v>2</v>
      </c>
      <c r="K47" s="83" t="s">
        <v>75</v>
      </c>
      <c r="L47" s="84"/>
      <c r="M47" s="84"/>
      <c r="N47" s="85"/>
      <c r="O47" s="23"/>
      <c r="P47" s="69">
        <f t="shared" si="39"/>
        <v>1.2415671936609777E-2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" x14ac:dyDescent="0.25">
      <c r="A48" s="23"/>
      <c r="B48" s="77"/>
      <c r="C48" s="77"/>
      <c r="D48" s="23"/>
      <c r="E48" s="23"/>
      <c r="F48" s="23"/>
      <c r="G48" s="22">
        <f t="shared" ref="G48:H48" si="40">SUM(G46:G47)</f>
        <v>3.0655911179772888</v>
      </c>
      <c r="H48" s="22">
        <f t="shared" si="40"/>
        <v>1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" x14ac:dyDescent="0.25">
      <c r="A49" s="23"/>
      <c r="B49" s="77"/>
      <c r="C49" s="77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30" x14ac:dyDescent="0.25">
      <c r="A50" s="23"/>
      <c r="B50" s="77"/>
      <c r="C50" s="77"/>
      <c r="D50" s="71" t="s">
        <v>42</v>
      </c>
      <c r="E50" s="63" t="s">
        <v>35</v>
      </c>
      <c r="F50" s="63" t="s">
        <v>36</v>
      </c>
      <c r="G50" s="61" t="s">
        <v>44</v>
      </c>
      <c r="H50" s="61" t="s">
        <v>45</v>
      </c>
      <c r="I50" s="61" t="s">
        <v>46</v>
      </c>
      <c r="J50" s="61" t="s">
        <v>47</v>
      </c>
      <c r="K50" s="61" t="s">
        <v>48</v>
      </c>
      <c r="L50" s="61" t="s">
        <v>49</v>
      </c>
      <c r="M50" s="61" t="s">
        <v>50</v>
      </c>
      <c r="N50" s="61" t="s">
        <v>51</v>
      </c>
      <c r="O50" s="23"/>
      <c r="P50" s="67" t="s">
        <v>54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" x14ac:dyDescent="0.25">
      <c r="A51" s="23"/>
      <c r="B51" s="77"/>
      <c r="C51" s="77"/>
      <c r="D51" s="68" t="s">
        <v>35</v>
      </c>
      <c r="E51" s="22">
        <v>1</v>
      </c>
      <c r="F51" s="22">
        <v>3.872983346207417</v>
      </c>
      <c r="G51" s="22">
        <f t="shared" ref="G51:G52" si="41">SUM(E51:F51)^1/2</f>
        <v>2.4364916731037085</v>
      </c>
      <c r="H51" s="22">
        <f>G51/G53</f>
        <v>0.79478690384232742</v>
      </c>
      <c r="I51" s="22">
        <f>(E51*H51)+(F51*H52)</f>
        <v>1.5895738076846548</v>
      </c>
      <c r="J51" s="22">
        <f t="shared" ref="J51:J52" si="42">I51/H51</f>
        <v>2</v>
      </c>
      <c r="K51" s="22">
        <f>(SUM(J51:J52))/2</f>
        <v>2</v>
      </c>
      <c r="L51" s="22">
        <f>(K51-2)/(2-1)</f>
        <v>0</v>
      </c>
      <c r="M51" s="22">
        <v>0</v>
      </c>
      <c r="N51" s="22">
        <v>0</v>
      </c>
      <c r="O51" s="23"/>
      <c r="P51" s="69">
        <f t="shared" ref="P51:P52" si="43">H51*$P$22</f>
        <v>1.2415671936609777E-2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" x14ac:dyDescent="0.25">
      <c r="A52" s="23"/>
      <c r="B52" s="78"/>
      <c r="C52" s="78"/>
      <c r="D52" s="68" t="s">
        <v>36</v>
      </c>
      <c r="E52" s="22">
        <v>0.2581988897471611</v>
      </c>
      <c r="F52" s="22">
        <v>1</v>
      </c>
      <c r="G52" s="22">
        <f t="shared" si="41"/>
        <v>0.62909944487358049</v>
      </c>
      <c r="H52" s="22">
        <f>G52/G53</f>
        <v>0.20521309615767264</v>
      </c>
      <c r="I52" s="22">
        <f>(E52*H51)+(F52*H52)</f>
        <v>0.41042619231534527</v>
      </c>
      <c r="J52" s="22">
        <f t="shared" si="42"/>
        <v>2</v>
      </c>
      <c r="K52" s="83" t="s">
        <v>75</v>
      </c>
      <c r="L52" s="84"/>
      <c r="M52" s="84"/>
      <c r="N52" s="85"/>
      <c r="O52" s="23"/>
      <c r="P52" s="69">
        <f t="shared" si="43"/>
        <v>3.2057127094976298E-3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" x14ac:dyDescent="0.25">
      <c r="A53" s="23"/>
      <c r="B53" s="21"/>
      <c r="C53" s="21"/>
      <c r="D53" s="23"/>
      <c r="E53" s="23"/>
      <c r="F53" s="23"/>
      <c r="G53" s="22">
        <f t="shared" ref="G53:H53" si="44">SUM(G51:G52)</f>
        <v>3.0655911179772888</v>
      </c>
      <c r="H53" s="22">
        <f t="shared" si="44"/>
        <v>1</v>
      </c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5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5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5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5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5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5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5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5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5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5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5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5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5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5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5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5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5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5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5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5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5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5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5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5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5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5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5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5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5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5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5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5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5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5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5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5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5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5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5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5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5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5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5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5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5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5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5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5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5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5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5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5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5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5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5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5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5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5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5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5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5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5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5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5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5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5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5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5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5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5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5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5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5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5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5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5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5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5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5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5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5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5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5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5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5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5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5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5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5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5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5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5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5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5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5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5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5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5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5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5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5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5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5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5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5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5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5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5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5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5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5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5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5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5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5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5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5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5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5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5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5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5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5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5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5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5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5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5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5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5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5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5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5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5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5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5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5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5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5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5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5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5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5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5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5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5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5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5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5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5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5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5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5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5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5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5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5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5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5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5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5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5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5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5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5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5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15">
    <mergeCell ref="B25:B52"/>
    <mergeCell ref="C25:C52"/>
    <mergeCell ref="K27:N27"/>
    <mergeCell ref="K32:N32"/>
    <mergeCell ref="K37:N37"/>
    <mergeCell ref="K42:N42"/>
    <mergeCell ref="K47:N47"/>
    <mergeCell ref="K52:N52"/>
    <mergeCell ref="B2:B5"/>
    <mergeCell ref="K4:N4"/>
    <mergeCell ref="B10:B22"/>
    <mergeCell ref="C10:C22"/>
    <mergeCell ref="K12:N12"/>
    <mergeCell ref="K17:N17"/>
    <mergeCell ref="K22:N2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outlinePr summaryBelow="0" summaryRight="0"/>
  </sheetPr>
  <dimension ref="A1:X1000"/>
  <sheetViews>
    <sheetView zoomScale="68" workbookViewId="0">
      <selection activeCell="E13" sqref="E13"/>
    </sheetView>
  </sheetViews>
  <sheetFormatPr defaultColWidth="14.42578125" defaultRowHeight="15.75" customHeight="1" x14ac:dyDescent="0.2"/>
  <cols>
    <col min="1" max="1" width="37.42578125" customWidth="1"/>
    <col min="2" max="2" width="15.42578125" customWidth="1"/>
    <col min="6" max="6" width="25.28515625" customWidth="1"/>
    <col min="8" max="8" width="32.28515625" customWidth="1"/>
    <col min="12" max="12" width="27.28515625" customWidth="1"/>
  </cols>
  <sheetData>
    <row r="1" spans="1:24" x14ac:dyDescent="0.25">
      <c r="A1" s="25"/>
      <c r="B1" s="25"/>
      <c r="C1" s="25"/>
      <c r="D1" s="25"/>
      <c r="E1" s="25"/>
      <c r="F1" s="25"/>
      <c r="G1" s="97" t="s">
        <v>0</v>
      </c>
      <c r="H1" s="85"/>
      <c r="I1" s="26" t="s">
        <v>1</v>
      </c>
      <c r="J1" s="26" t="s">
        <v>3</v>
      </c>
      <c r="K1" s="26" t="s">
        <v>2</v>
      </c>
      <c r="L1" s="95" t="s">
        <v>52</v>
      </c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x14ac:dyDescent="0.25">
      <c r="A2" s="27" t="s">
        <v>53</v>
      </c>
      <c r="B2" s="28" t="s">
        <v>54</v>
      </c>
      <c r="C2" s="28" t="s">
        <v>0</v>
      </c>
      <c r="D2" s="28" t="s">
        <v>55</v>
      </c>
      <c r="E2" s="29" t="s">
        <v>56</v>
      </c>
      <c r="F2" s="25"/>
      <c r="G2" s="97" t="s">
        <v>56</v>
      </c>
      <c r="H2" s="85"/>
      <c r="I2" s="30">
        <v>0.27878948394937497</v>
      </c>
      <c r="J2" s="30">
        <v>0.64508776882544339</v>
      </c>
      <c r="K2" s="30">
        <v>7.6122747225181628E-2</v>
      </c>
      <c r="L2" s="78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x14ac:dyDescent="0.25">
      <c r="A3" s="93" t="s">
        <v>57</v>
      </c>
      <c r="B3" s="94">
        <v>1</v>
      </c>
      <c r="C3" s="31" t="s">
        <v>1</v>
      </c>
      <c r="D3" s="30">
        <v>0.27878948394937497</v>
      </c>
      <c r="E3" s="30">
        <v>0.27878948394937497</v>
      </c>
      <c r="F3" s="25"/>
      <c r="G3" s="96" t="s">
        <v>4</v>
      </c>
      <c r="H3" s="32" t="s">
        <v>5</v>
      </c>
      <c r="I3" s="33">
        <v>0.53589838486224539</v>
      </c>
      <c r="J3" s="34"/>
      <c r="K3" s="34"/>
      <c r="L3" s="35">
        <f t="shared" ref="L3:L4" si="0">I3*$I$2</f>
        <v>0.14940283416504893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x14ac:dyDescent="0.25">
      <c r="A4" s="77"/>
      <c r="B4" s="77"/>
      <c r="C4" s="31" t="s">
        <v>3</v>
      </c>
      <c r="D4" s="30">
        <v>0.64508776882544339</v>
      </c>
      <c r="E4" s="30">
        <v>0.64508776882544339</v>
      </c>
      <c r="F4" s="25"/>
      <c r="G4" s="77"/>
      <c r="H4" s="32" t="s">
        <v>6</v>
      </c>
      <c r="I4" s="35">
        <v>0.46410161513775466</v>
      </c>
      <c r="J4" s="34"/>
      <c r="K4" s="34"/>
      <c r="L4" s="35">
        <f t="shared" si="0"/>
        <v>0.12938664978432604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x14ac:dyDescent="0.25">
      <c r="A5" s="78"/>
      <c r="B5" s="78"/>
      <c r="C5" s="31" t="s">
        <v>2</v>
      </c>
      <c r="D5" s="30">
        <v>7.6122747225181628E-2</v>
      </c>
      <c r="E5" s="30">
        <v>7.6122747225181628E-2</v>
      </c>
      <c r="F5" s="25"/>
      <c r="G5" s="77"/>
      <c r="H5" s="36" t="s">
        <v>58</v>
      </c>
      <c r="I5" s="34"/>
      <c r="J5" s="35">
        <v>0.47213595499957939</v>
      </c>
      <c r="K5" s="34"/>
      <c r="L5" s="35">
        <f t="shared" ref="L5:L6" si="1">J5*$J$2</f>
        <v>0.30456912979294859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x14ac:dyDescent="0.25">
      <c r="A6" s="25"/>
      <c r="B6" s="25"/>
      <c r="C6" s="25"/>
      <c r="D6" s="25"/>
      <c r="E6" s="37">
        <f>SUM(E2:E5)</f>
        <v>1</v>
      </c>
      <c r="F6" s="25"/>
      <c r="G6" s="77"/>
      <c r="H6" s="36" t="s">
        <v>59</v>
      </c>
      <c r="I6" s="34"/>
      <c r="J6" s="35">
        <v>0.52786404500042061</v>
      </c>
      <c r="K6" s="34"/>
      <c r="L6" s="35">
        <f t="shared" si="1"/>
        <v>0.3405186390324948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x14ac:dyDescent="0.25">
      <c r="A7" s="25"/>
      <c r="B7" s="25"/>
      <c r="C7" s="25"/>
      <c r="D7" s="25"/>
      <c r="E7" s="25"/>
      <c r="F7" s="25"/>
      <c r="G7" s="77"/>
      <c r="H7" s="32" t="s">
        <v>32</v>
      </c>
      <c r="I7" s="34"/>
      <c r="J7" s="34"/>
      <c r="K7" s="35">
        <v>0.79478690384232742</v>
      </c>
      <c r="L7" s="35">
        <f t="shared" ref="L7:L8" si="2">K7*$K$2</f>
        <v>6.0501362579074229E-2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x14ac:dyDescent="0.25">
      <c r="A8" s="25"/>
      <c r="B8" s="25"/>
      <c r="C8" s="25"/>
      <c r="D8" s="25"/>
      <c r="E8" s="25"/>
      <c r="F8" s="25"/>
      <c r="G8" s="78"/>
      <c r="H8" s="32" t="s">
        <v>60</v>
      </c>
      <c r="I8" s="34"/>
      <c r="J8" s="34"/>
      <c r="K8" s="35">
        <v>0.20521309615767264</v>
      </c>
      <c r="L8" s="35">
        <f t="shared" si="2"/>
        <v>1.5621384646107406E-2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38">
        <f>SUM(L3:L8)</f>
        <v>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spans="1:24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spans="1:24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24" x14ac:dyDescent="0.25">
      <c r="A12" s="87" t="s">
        <v>4</v>
      </c>
      <c r="B12" s="85"/>
      <c r="C12" s="39" t="s">
        <v>5</v>
      </c>
      <c r="D12" s="39" t="s">
        <v>6</v>
      </c>
      <c r="E12" s="39" t="s">
        <v>58</v>
      </c>
      <c r="F12" s="39" t="s">
        <v>59</v>
      </c>
      <c r="G12" s="39" t="s">
        <v>32</v>
      </c>
      <c r="H12" s="39" t="s">
        <v>60</v>
      </c>
      <c r="I12" s="89" t="s">
        <v>61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spans="1:24" x14ac:dyDescent="0.25">
      <c r="A13" s="87" t="s">
        <v>52</v>
      </c>
      <c r="B13" s="85"/>
      <c r="C13" s="40">
        <v>0.14940283416504893</v>
      </c>
      <c r="D13" s="40">
        <v>0.12938664978432604</v>
      </c>
      <c r="E13" s="40">
        <v>0.30456912979294859</v>
      </c>
      <c r="F13" s="40">
        <v>0.3405186390324948</v>
      </c>
      <c r="G13" s="40">
        <v>6.0501362579074229E-2</v>
      </c>
      <c r="H13" s="41">
        <v>1.5621384646107406E-2</v>
      </c>
      <c r="I13" s="78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pans="1:24" x14ac:dyDescent="0.25">
      <c r="A14" s="88" t="s">
        <v>62</v>
      </c>
      <c r="B14" s="32" t="s">
        <v>63</v>
      </c>
      <c r="C14" s="40">
        <v>0.14459058185587104</v>
      </c>
      <c r="D14" s="40">
        <v>0.85540941814412896</v>
      </c>
      <c r="E14" s="40">
        <v>0.20521309615767264</v>
      </c>
      <c r="F14" s="40">
        <v>0.79478690384232742</v>
      </c>
      <c r="G14" s="40">
        <v>0.79478690384232742</v>
      </c>
      <c r="H14" s="40">
        <v>0.79478690384232742</v>
      </c>
      <c r="I14" s="37">
        <f t="shared" ref="I14:I15" si="3">(C14*$C$13)+(D14*$D$13)+(E14*$E$13)+(F14*$F$13)+(G14*$G$13)+(H14*$H$13)</f>
        <v>0.52592349304564201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spans="1:24" x14ac:dyDescent="0.25">
      <c r="A15" s="78"/>
      <c r="B15" s="32" t="s">
        <v>64</v>
      </c>
      <c r="C15" s="40">
        <v>0.85540941814412896</v>
      </c>
      <c r="D15" s="40">
        <v>0.14459058185587104</v>
      </c>
      <c r="E15" s="40">
        <v>0.79478690384232742</v>
      </c>
      <c r="F15" s="40">
        <v>0.20521309615767264</v>
      </c>
      <c r="G15" s="40">
        <v>0.20521309615767264</v>
      </c>
      <c r="H15" s="40">
        <v>0.20521309615767264</v>
      </c>
      <c r="I15" s="37">
        <f t="shared" si="3"/>
        <v>0.47407650695435793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spans="1:24" x14ac:dyDescent="0.25">
      <c r="A16" s="25"/>
      <c r="B16" s="25"/>
      <c r="C16" s="25"/>
      <c r="D16" s="25"/>
      <c r="E16" s="25"/>
      <c r="F16" s="25"/>
      <c r="G16" s="25"/>
      <c r="H16" s="25"/>
      <c r="I16" s="37">
        <f>SUM(I14:I15)</f>
        <v>1</v>
      </c>
      <c r="J16" s="42" t="s">
        <v>37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1:24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spans="1:24" x14ac:dyDescent="0.25">
      <c r="A18" s="42" t="s">
        <v>65</v>
      </c>
      <c r="B18" s="25"/>
      <c r="C18" s="25"/>
      <c r="D18" s="25"/>
      <c r="E18" s="25"/>
      <c r="F18" s="90" t="s">
        <v>66</v>
      </c>
      <c r="G18" s="91"/>
      <c r="H18" s="91"/>
      <c r="I18" s="43"/>
      <c r="J18" s="25"/>
      <c r="K18" s="42" t="s">
        <v>67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spans="1:24" x14ac:dyDescent="0.25">
      <c r="A19" s="44" t="s">
        <v>68</v>
      </c>
      <c r="B19" s="44" t="s">
        <v>54</v>
      </c>
      <c r="C19" s="44" t="s">
        <v>69</v>
      </c>
      <c r="D19" s="25"/>
      <c r="E19" s="25"/>
      <c r="F19" s="45" t="s">
        <v>4</v>
      </c>
      <c r="G19" s="46" t="s">
        <v>10</v>
      </c>
      <c r="H19" s="46" t="s">
        <v>54</v>
      </c>
      <c r="I19" s="47" t="s">
        <v>69</v>
      </c>
      <c r="J19" s="25"/>
      <c r="K19" s="48" t="s">
        <v>0</v>
      </c>
      <c r="L19" s="48" t="s">
        <v>4</v>
      </c>
      <c r="M19" s="49" t="s">
        <v>54</v>
      </c>
      <c r="N19" s="49" t="s">
        <v>69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spans="1:24" x14ac:dyDescent="0.25">
      <c r="A20" s="50" t="s">
        <v>1</v>
      </c>
      <c r="B20" s="50">
        <v>0.27878948394937497</v>
      </c>
      <c r="C20" s="32">
        <v>2</v>
      </c>
      <c r="D20" s="25"/>
      <c r="E20" s="25"/>
      <c r="F20" s="92" t="s">
        <v>5</v>
      </c>
      <c r="G20" s="51" t="s">
        <v>63</v>
      </c>
      <c r="H20" s="52">
        <v>0.14459058185587104</v>
      </c>
      <c r="I20" s="32">
        <v>2</v>
      </c>
      <c r="J20" s="25"/>
      <c r="K20" s="96" t="s">
        <v>1</v>
      </c>
      <c r="L20" s="53" t="s">
        <v>5</v>
      </c>
      <c r="M20" s="40">
        <v>0.14940283416504893</v>
      </c>
      <c r="N20" s="32">
        <v>1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 x14ac:dyDescent="0.25">
      <c r="A21" s="54" t="s">
        <v>3</v>
      </c>
      <c r="B21" s="54">
        <v>0.64508776882544339</v>
      </c>
      <c r="C21" s="55">
        <v>1</v>
      </c>
      <c r="D21" s="25"/>
      <c r="E21" s="25"/>
      <c r="F21" s="78"/>
      <c r="G21" s="51" t="s">
        <v>64</v>
      </c>
      <c r="H21" s="40">
        <v>0.85540941814412896</v>
      </c>
      <c r="I21" s="32">
        <v>1</v>
      </c>
      <c r="J21" s="25"/>
      <c r="K21" s="78"/>
      <c r="L21" s="53" t="s">
        <v>6</v>
      </c>
      <c r="M21" s="40">
        <v>0.12938664978432604</v>
      </c>
      <c r="N21" s="32">
        <v>2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 x14ac:dyDescent="0.25">
      <c r="A22" s="50" t="s">
        <v>2</v>
      </c>
      <c r="B22" s="50">
        <v>7.6122747225181628E-2</v>
      </c>
      <c r="C22" s="32">
        <v>3</v>
      </c>
      <c r="D22" s="25"/>
      <c r="E22" s="25"/>
      <c r="F22" s="92" t="s">
        <v>6</v>
      </c>
      <c r="G22" s="56" t="s">
        <v>63</v>
      </c>
      <c r="H22" s="57">
        <v>0.85540941814412896</v>
      </c>
      <c r="I22" s="58">
        <v>1</v>
      </c>
      <c r="J22" s="25"/>
      <c r="K22" s="96" t="s">
        <v>3</v>
      </c>
      <c r="L22" s="53" t="s">
        <v>58</v>
      </c>
      <c r="M22" s="40">
        <v>0.30456912979294859</v>
      </c>
      <c r="N22" s="32">
        <v>2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x14ac:dyDescent="0.25">
      <c r="A23" s="25"/>
      <c r="B23" s="25"/>
      <c r="C23" s="25"/>
      <c r="D23" s="25"/>
      <c r="E23" s="25"/>
      <c r="F23" s="78"/>
      <c r="G23" s="51" t="s">
        <v>64</v>
      </c>
      <c r="H23" s="40">
        <v>0.14459058185587104</v>
      </c>
      <c r="I23" s="32">
        <v>2</v>
      </c>
      <c r="J23" s="25"/>
      <c r="K23" s="78"/>
      <c r="L23" s="53" t="s">
        <v>59</v>
      </c>
      <c r="M23" s="40">
        <v>0.3405186390324948</v>
      </c>
      <c r="N23" s="32">
        <v>1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spans="1:24" x14ac:dyDescent="0.25">
      <c r="A24" s="42" t="s">
        <v>70</v>
      </c>
      <c r="B24" s="25"/>
      <c r="C24" s="25"/>
      <c r="D24" s="25"/>
      <c r="E24" s="25"/>
      <c r="F24" s="92" t="s">
        <v>58</v>
      </c>
      <c r="G24" s="51" t="s">
        <v>63</v>
      </c>
      <c r="H24" s="40">
        <v>0.20521309615767264</v>
      </c>
      <c r="I24" s="32">
        <v>2</v>
      </c>
      <c r="J24" s="25"/>
      <c r="K24" s="96" t="s">
        <v>71</v>
      </c>
      <c r="L24" s="53" t="s">
        <v>32</v>
      </c>
      <c r="M24" s="40">
        <v>6.0501362579074229E-2</v>
      </c>
      <c r="N24" s="32">
        <v>1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spans="1:24" x14ac:dyDescent="0.25">
      <c r="A25" s="44" t="s">
        <v>4</v>
      </c>
      <c r="B25" s="44" t="s">
        <v>54</v>
      </c>
      <c r="C25" s="44" t="s">
        <v>69</v>
      </c>
      <c r="D25" s="25"/>
      <c r="E25" s="25"/>
      <c r="F25" s="78"/>
      <c r="G25" s="51" t="s">
        <v>64</v>
      </c>
      <c r="H25" s="40">
        <v>0.79478690384232742</v>
      </c>
      <c r="I25" s="32">
        <v>1</v>
      </c>
      <c r="J25" s="25"/>
      <c r="K25" s="78"/>
      <c r="L25" s="53" t="s">
        <v>60</v>
      </c>
      <c r="M25" s="40">
        <v>1.5621384646107406E-2</v>
      </c>
      <c r="N25" s="32">
        <v>2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spans="1:24" x14ac:dyDescent="0.25">
      <c r="A26" s="32" t="s">
        <v>5</v>
      </c>
      <c r="B26" s="40">
        <v>0.14940283416504893</v>
      </c>
      <c r="C26" s="32">
        <v>3</v>
      </c>
      <c r="D26" s="25"/>
      <c r="E26" s="25"/>
      <c r="F26" s="92" t="s">
        <v>59</v>
      </c>
      <c r="G26" s="51" t="s">
        <v>63</v>
      </c>
      <c r="H26" s="40">
        <v>0.79478690384232742</v>
      </c>
      <c r="I26" s="32">
        <v>1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spans="1:24" x14ac:dyDescent="0.25">
      <c r="A27" s="32" t="s">
        <v>6</v>
      </c>
      <c r="B27" s="40">
        <v>0.12938664978432604</v>
      </c>
      <c r="C27" s="32">
        <v>4</v>
      </c>
      <c r="D27" s="25"/>
      <c r="E27" s="25"/>
      <c r="F27" s="78"/>
      <c r="G27" s="51" t="s">
        <v>64</v>
      </c>
      <c r="H27" s="40">
        <v>0.20521309615767264</v>
      </c>
      <c r="I27" s="32">
        <v>2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24" x14ac:dyDescent="0.25">
      <c r="A28" s="36" t="s">
        <v>58</v>
      </c>
      <c r="B28" s="40">
        <v>0.30456912979294859</v>
      </c>
      <c r="C28" s="32">
        <v>2</v>
      </c>
      <c r="D28" s="25"/>
      <c r="E28" s="25"/>
      <c r="F28" s="96" t="s">
        <v>32</v>
      </c>
      <c r="G28" s="51" t="s">
        <v>63</v>
      </c>
      <c r="H28" s="40">
        <v>0.79478690384232742</v>
      </c>
      <c r="I28" s="32">
        <v>1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4" x14ac:dyDescent="0.25">
      <c r="A29" s="59" t="s">
        <v>59</v>
      </c>
      <c r="B29" s="60">
        <v>0.3405186390324948</v>
      </c>
      <c r="C29" s="55">
        <v>1</v>
      </c>
      <c r="D29" s="25"/>
      <c r="E29" s="25"/>
      <c r="F29" s="78"/>
      <c r="G29" s="51" t="s">
        <v>64</v>
      </c>
      <c r="H29" s="40">
        <v>0.20521309615767264</v>
      </c>
      <c r="I29" s="32">
        <v>2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1:24" x14ac:dyDescent="0.25">
      <c r="A30" s="32" t="s">
        <v>32</v>
      </c>
      <c r="B30" s="40">
        <v>6.0501362579074229E-2</v>
      </c>
      <c r="C30" s="32">
        <v>5</v>
      </c>
      <c r="D30" s="25"/>
      <c r="E30" s="25"/>
      <c r="F30" s="96" t="s">
        <v>60</v>
      </c>
      <c r="G30" s="51" t="s">
        <v>63</v>
      </c>
      <c r="H30" s="40">
        <v>0.79478690384232742</v>
      </c>
      <c r="I30" s="32">
        <v>1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1:24" x14ac:dyDescent="0.25">
      <c r="A31" s="32" t="s">
        <v>60</v>
      </c>
      <c r="B31" s="40">
        <v>1.5621384646107406E-2</v>
      </c>
      <c r="C31" s="32">
        <v>6</v>
      </c>
      <c r="D31" s="25"/>
      <c r="E31" s="25"/>
      <c r="F31" s="78"/>
      <c r="G31" s="51" t="s">
        <v>64</v>
      </c>
      <c r="H31" s="40">
        <v>0.20521309615767264</v>
      </c>
      <c r="I31" s="32">
        <v>2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42" t="s">
        <v>37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x14ac:dyDescent="0.25">
      <c r="A33" s="42" t="s">
        <v>72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spans="1:24" x14ac:dyDescent="0.25">
      <c r="A34" s="44" t="s">
        <v>10</v>
      </c>
      <c r="B34" s="44" t="s">
        <v>54</v>
      </c>
      <c r="C34" s="44" t="s">
        <v>69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spans="1:24" x14ac:dyDescent="0.25">
      <c r="A35" s="55" t="s">
        <v>63</v>
      </c>
      <c r="B35" s="60">
        <v>0.52592349304564201</v>
      </c>
      <c r="C35" s="55">
        <v>1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spans="1:24" x14ac:dyDescent="0.25">
      <c r="A36" s="32" t="s">
        <v>64</v>
      </c>
      <c r="B36" s="40">
        <v>0.47407650695435793</v>
      </c>
      <c r="C36" s="32">
        <v>2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spans="1:24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spans="1:24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39" spans="1:24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  <row r="40" spans="1:24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spans="1:24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spans="1:24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</row>
    <row r="43" spans="1:24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</row>
    <row r="44" spans="1:24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spans="1:24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spans="1:24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spans="1:24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</row>
    <row r="48" spans="1:24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spans="1:24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</row>
    <row r="50" spans="1:24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</row>
    <row r="51" spans="1:24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</row>
    <row r="52" spans="1:24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</row>
    <row r="53" spans="1:24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</row>
    <row r="54" spans="1:24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</row>
    <row r="55" spans="1:24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</row>
    <row r="56" spans="1:24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</row>
    <row r="57" spans="1:24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</row>
    <row r="58" spans="1:24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</row>
    <row r="59" spans="1:24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</row>
    <row r="60" spans="1:24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 spans="1:24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</row>
    <row r="64" spans="1:24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</row>
    <row r="65" spans="1:24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</row>
    <row r="66" spans="1:24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</row>
    <row r="67" spans="1:24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</row>
    <row r="68" spans="1:24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</row>
    <row r="69" spans="1:24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</row>
    <row r="70" spans="1:24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</row>
    <row r="71" spans="1:24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</row>
    <row r="72" spans="1:24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</row>
    <row r="73" spans="1:24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</row>
    <row r="74" spans="1:24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</row>
    <row r="75" spans="1:24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</row>
    <row r="76" spans="1:24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</row>
    <row r="77" spans="1:24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</row>
    <row r="78" spans="1:24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</row>
    <row r="79" spans="1:24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</row>
    <row r="80" spans="1:24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</row>
    <row r="81" spans="1:24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</row>
    <row r="82" spans="1:24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</row>
    <row r="83" spans="1:24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</row>
    <row r="84" spans="1:24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</row>
    <row r="85" spans="1:24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</row>
    <row r="86" spans="1:24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</row>
    <row r="87" spans="1:24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</row>
    <row r="88" spans="1:24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</row>
    <row r="89" spans="1:24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</row>
    <row r="90" spans="1:24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</row>
    <row r="91" spans="1:24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spans="1:24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spans="1:24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</row>
    <row r="94" spans="1:24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</row>
    <row r="95" spans="1:24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</row>
    <row r="96" spans="1:24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</row>
    <row r="97" spans="1:24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</row>
    <row r="98" spans="1:24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</row>
    <row r="99" spans="1:24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</row>
    <row r="100" spans="1:24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</row>
    <row r="101" spans="1:24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</row>
    <row r="102" spans="1:24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</row>
    <row r="103" spans="1:24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</row>
    <row r="104" spans="1:24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</row>
    <row r="105" spans="1:24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</row>
    <row r="106" spans="1:24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</row>
    <row r="107" spans="1:24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</row>
    <row r="108" spans="1:24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</row>
    <row r="109" spans="1:24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</row>
    <row r="110" spans="1:24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</row>
    <row r="111" spans="1:24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</row>
    <row r="112" spans="1:24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</row>
    <row r="113" spans="1:24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</row>
    <row r="114" spans="1:24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</row>
    <row r="115" spans="1:24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</row>
    <row r="116" spans="1:24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</row>
    <row r="117" spans="1:24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</row>
    <row r="118" spans="1:24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</row>
    <row r="119" spans="1:24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</row>
    <row r="120" spans="1:24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</row>
    <row r="121" spans="1:24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</row>
    <row r="122" spans="1:24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</row>
    <row r="123" spans="1:24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1:24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1:24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1:24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1:24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1:24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1:24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1:24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1:24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1:24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1:24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1:24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1:24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1:24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1:24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1:24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1:24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1:24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1:24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1:24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1:24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1:24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1:24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1:24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1:24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1:24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1:24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1:24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1:24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1:24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1:24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1:24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1:24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spans="1:24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spans="1:24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spans="1:24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spans="1:24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1:24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spans="1:24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spans="1:24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spans="1:24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spans="1:24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spans="1:24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spans="1:24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spans="1:24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  <row r="173" spans="1:24" x14ac:dyDescent="0.2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</row>
    <row r="174" spans="1:24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</row>
    <row r="175" spans="1:24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</row>
    <row r="176" spans="1:24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</row>
    <row r="177" spans="1:24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</row>
    <row r="178" spans="1:24" x14ac:dyDescent="0.2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</row>
    <row r="179" spans="1:24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</row>
    <row r="180" spans="1:24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</row>
    <row r="181" spans="1:24" x14ac:dyDescent="0.2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</row>
    <row r="182" spans="1:24" x14ac:dyDescent="0.2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</row>
    <row r="183" spans="1:24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</row>
    <row r="184" spans="1:24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</row>
    <row r="185" spans="1:24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</row>
    <row r="186" spans="1:24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</row>
    <row r="187" spans="1:24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</row>
    <row r="188" spans="1:24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</row>
    <row r="189" spans="1:24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</row>
    <row r="190" spans="1:24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</row>
    <row r="191" spans="1:24" x14ac:dyDescent="0.2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</row>
    <row r="192" spans="1:24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</row>
    <row r="193" spans="1:24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</row>
    <row r="194" spans="1:24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</row>
    <row r="195" spans="1:24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</row>
    <row r="196" spans="1:24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</row>
    <row r="197" spans="1:24" x14ac:dyDescent="0.2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</row>
    <row r="198" spans="1:24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</row>
    <row r="199" spans="1:24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</row>
    <row r="200" spans="1:24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</row>
    <row r="201" spans="1:24" x14ac:dyDescent="0.2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</row>
    <row r="202" spans="1:24" x14ac:dyDescent="0.2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</row>
    <row r="203" spans="1:24" x14ac:dyDescent="0.2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</row>
    <row r="204" spans="1:24" x14ac:dyDescent="0.2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</row>
    <row r="205" spans="1:24" x14ac:dyDescent="0.2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</row>
    <row r="206" spans="1:24" x14ac:dyDescent="0.2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</row>
    <row r="207" spans="1:24" x14ac:dyDescent="0.2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</row>
    <row r="208" spans="1:24" x14ac:dyDescent="0.2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</row>
    <row r="209" spans="1:24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</row>
    <row r="210" spans="1:24" x14ac:dyDescent="0.2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</row>
    <row r="211" spans="1:24" x14ac:dyDescent="0.2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</row>
    <row r="212" spans="1:24" x14ac:dyDescent="0.2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</row>
    <row r="213" spans="1:24" x14ac:dyDescent="0.2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</row>
    <row r="214" spans="1:24" x14ac:dyDescent="0.2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</row>
    <row r="215" spans="1:24" x14ac:dyDescent="0.2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</row>
    <row r="216" spans="1:24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</row>
    <row r="217" spans="1:24" x14ac:dyDescent="0.2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</row>
    <row r="218" spans="1:24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</row>
    <row r="219" spans="1:24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</row>
    <row r="220" spans="1:24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</row>
    <row r="221" spans="1:24" x14ac:dyDescent="0.2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</row>
    <row r="222" spans="1:24" x14ac:dyDescent="0.2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</row>
    <row r="223" spans="1:24" x14ac:dyDescent="0.2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</row>
    <row r="224" spans="1:24" x14ac:dyDescent="0.2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</row>
    <row r="225" spans="1:24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</row>
    <row r="226" spans="1:24" x14ac:dyDescent="0.2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</row>
    <row r="227" spans="1:24" x14ac:dyDescent="0.2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</row>
    <row r="228" spans="1:24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</row>
    <row r="229" spans="1:24" x14ac:dyDescent="0.2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</row>
    <row r="230" spans="1:24" x14ac:dyDescent="0.2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</row>
    <row r="231" spans="1:24" x14ac:dyDescent="0.2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</row>
    <row r="232" spans="1:24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</row>
    <row r="233" spans="1:24" x14ac:dyDescent="0.2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</row>
    <row r="234" spans="1:24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</row>
    <row r="235" spans="1:24" x14ac:dyDescent="0.2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</row>
    <row r="236" spans="1:24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</row>
    <row r="237" spans="1:24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</row>
    <row r="238" spans="1:24" x14ac:dyDescent="0.2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</row>
    <row r="239" spans="1:24" x14ac:dyDescent="0.2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</row>
    <row r="240" spans="1:24" x14ac:dyDescent="0.2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</row>
    <row r="241" spans="1:24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</row>
    <row r="242" spans="1:24" x14ac:dyDescent="0.2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</row>
    <row r="243" spans="1:24" x14ac:dyDescent="0.2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</row>
    <row r="244" spans="1:24" x14ac:dyDescent="0.2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</row>
    <row r="245" spans="1:24" x14ac:dyDescent="0.2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</row>
    <row r="246" spans="1:24" x14ac:dyDescent="0.2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</row>
    <row r="247" spans="1:24" x14ac:dyDescent="0.2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</row>
    <row r="248" spans="1:24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</row>
    <row r="249" spans="1:24" x14ac:dyDescent="0.2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</row>
    <row r="250" spans="1:24" x14ac:dyDescent="0.2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</row>
    <row r="251" spans="1:24" x14ac:dyDescent="0.2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</row>
    <row r="252" spans="1:24" x14ac:dyDescent="0.2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</row>
    <row r="253" spans="1:24" x14ac:dyDescent="0.2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</row>
    <row r="254" spans="1:24" x14ac:dyDescent="0.2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</row>
    <row r="255" spans="1:24" x14ac:dyDescent="0.2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</row>
    <row r="256" spans="1:24" x14ac:dyDescent="0.2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</row>
    <row r="257" spans="1:24" x14ac:dyDescent="0.2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</row>
    <row r="258" spans="1:24" x14ac:dyDescent="0.2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</row>
    <row r="259" spans="1:24" x14ac:dyDescent="0.2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</row>
    <row r="260" spans="1:24" x14ac:dyDescent="0.2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</row>
    <row r="261" spans="1:24" x14ac:dyDescent="0.2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</row>
    <row r="262" spans="1:24" x14ac:dyDescent="0.2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</row>
    <row r="263" spans="1:24" x14ac:dyDescent="0.2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</row>
    <row r="264" spans="1:24" x14ac:dyDescent="0.2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</row>
    <row r="265" spans="1:24" x14ac:dyDescent="0.2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</row>
    <row r="266" spans="1:24" x14ac:dyDescent="0.2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</row>
    <row r="267" spans="1:24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</row>
    <row r="268" spans="1:24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</row>
    <row r="269" spans="1:24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</row>
    <row r="270" spans="1:24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</row>
    <row r="271" spans="1:24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</row>
    <row r="272" spans="1:24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</row>
    <row r="273" spans="1:24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</row>
    <row r="274" spans="1:24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</row>
    <row r="275" spans="1:24" x14ac:dyDescent="0.2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</row>
    <row r="276" spans="1:24" x14ac:dyDescent="0.25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</row>
    <row r="277" spans="1:24" x14ac:dyDescent="0.2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</row>
    <row r="278" spans="1:24" x14ac:dyDescent="0.2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</row>
    <row r="279" spans="1:24" x14ac:dyDescent="0.2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</row>
    <row r="280" spans="1:24" x14ac:dyDescent="0.2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</row>
    <row r="281" spans="1:24" x14ac:dyDescent="0.2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</row>
    <row r="282" spans="1:24" x14ac:dyDescent="0.25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</row>
    <row r="283" spans="1:24" x14ac:dyDescent="0.25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</row>
    <row r="284" spans="1:24" x14ac:dyDescent="0.25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</row>
    <row r="285" spans="1:24" x14ac:dyDescent="0.2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</row>
    <row r="286" spans="1:24" x14ac:dyDescent="0.2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</row>
    <row r="287" spans="1:24" x14ac:dyDescent="0.2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</row>
    <row r="288" spans="1:24" x14ac:dyDescent="0.2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</row>
    <row r="289" spans="1:24" x14ac:dyDescent="0.2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</row>
    <row r="290" spans="1:24" x14ac:dyDescent="0.2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</row>
    <row r="291" spans="1:24" x14ac:dyDescent="0.2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</row>
    <row r="292" spans="1:24" x14ac:dyDescent="0.2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</row>
    <row r="293" spans="1:24" x14ac:dyDescent="0.2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</row>
    <row r="294" spans="1:24" x14ac:dyDescent="0.2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</row>
    <row r="295" spans="1:24" x14ac:dyDescent="0.2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</row>
    <row r="296" spans="1:24" x14ac:dyDescent="0.2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</row>
    <row r="297" spans="1:24" x14ac:dyDescent="0.2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</row>
    <row r="298" spans="1:24" x14ac:dyDescent="0.2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</row>
    <row r="299" spans="1:24" x14ac:dyDescent="0.2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</row>
    <row r="300" spans="1:24" x14ac:dyDescent="0.2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</row>
    <row r="301" spans="1:24" x14ac:dyDescent="0.2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</row>
    <row r="302" spans="1:24" x14ac:dyDescent="0.2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</row>
    <row r="303" spans="1:24" x14ac:dyDescent="0.2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</row>
    <row r="304" spans="1:24" x14ac:dyDescent="0.2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</row>
    <row r="305" spans="1:24" x14ac:dyDescent="0.2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</row>
    <row r="306" spans="1:24" x14ac:dyDescent="0.2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</row>
    <row r="307" spans="1:24" x14ac:dyDescent="0.2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</row>
    <row r="308" spans="1:24" x14ac:dyDescent="0.2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</row>
    <row r="309" spans="1:24" x14ac:dyDescent="0.2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</row>
    <row r="310" spans="1:24" x14ac:dyDescent="0.2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</row>
    <row r="311" spans="1:24" x14ac:dyDescent="0.2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</row>
    <row r="312" spans="1:24" x14ac:dyDescent="0.2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</row>
    <row r="313" spans="1:24" x14ac:dyDescent="0.2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</row>
    <row r="314" spans="1:24" x14ac:dyDescent="0.2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</row>
    <row r="315" spans="1:24" x14ac:dyDescent="0.2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</row>
    <row r="316" spans="1:24" x14ac:dyDescent="0.2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</row>
    <row r="317" spans="1:24" x14ac:dyDescent="0.2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</row>
    <row r="318" spans="1:24" x14ac:dyDescent="0.2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</row>
    <row r="319" spans="1:24" x14ac:dyDescent="0.2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</row>
    <row r="320" spans="1:24" x14ac:dyDescent="0.2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</row>
    <row r="321" spans="1:24" x14ac:dyDescent="0.2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</row>
    <row r="322" spans="1:24" x14ac:dyDescent="0.2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</row>
    <row r="323" spans="1:24" x14ac:dyDescent="0.2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</row>
    <row r="324" spans="1:24" x14ac:dyDescent="0.2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</row>
    <row r="325" spans="1:24" x14ac:dyDescent="0.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</row>
    <row r="326" spans="1:24" x14ac:dyDescent="0.2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</row>
    <row r="327" spans="1:24" x14ac:dyDescent="0.2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</row>
    <row r="328" spans="1:24" x14ac:dyDescent="0.2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</row>
    <row r="329" spans="1:24" x14ac:dyDescent="0.2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</row>
    <row r="330" spans="1:24" x14ac:dyDescent="0.2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</row>
    <row r="331" spans="1:24" x14ac:dyDescent="0.2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</row>
    <row r="332" spans="1:24" x14ac:dyDescent="0.2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</row>
    <row r="333" spans="1:24" x14ac:dyDescent="0.2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</row>
    <row r="334" spans="1:24" x14ac:dyDescent="0.2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</row>
    <row r="335" spans="1:24" x14ac:dyDescent="0.2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</row>
    <row r="336" spans="1:24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</row>
    <row r="337" spans="1:24" x14ac:dyDescent="0.2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</row>
    <row r="338" spans="1:24" x14ac:dyDescent="0.2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</row>
    <row r="339" spans="1:24" x14ac:dyDescent="0.2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</row>
    <row r="340" spans="1:24" x14ac:dyDescent="0.2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</row>
    <row r="341" spans="1:24" x14ac:dyDescent="0.2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</row>
    <row r="342" spans="1:24" x14ac:dyDescent="0.2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</row>
    <row r="343" spans="1:24" x14ac:dyDescent="0.2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</row>
    <row r="344" spans="1:24" x14ac:dyDescent="0.2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</row>
    <row r="345" spans="1:24" x14ac:dyDescent="0.2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</row>
    <row r="346" spans="1:24" x14ac:dyDescent="0.2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</row>
    <row r="347" spans="1:24" x14ac:dyDescent="0.2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</row>
    <row r="348" spans="1:24" x14ac:dyDescent="0.2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</row>
    <row r="349" spans="1:24" x14ac:dyDescent="0.2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</row>
    <row r="350" spans="1:24" x14ac:dyDescent="0.2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</row>
    <row r="351" spans="1:24" x14ac:dyDescent="0.2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</row>
    <row r="352" spans="1:24" x14ac:dyDescent="0.2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</row>
    <row r="353" spans="1:24" x14ac:dyDescent="0.2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</row>
    <row r="354" spans="1:24" x14ac:dyDescent="0.2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</row>
    <row r="355" spans="1:24" x14ac:dyDescent="0.2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</row>
    <row r="356" spans="1:24" x14ac:dyDescent="0.2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</row>
    <row r="357" spans="1:24" x14ac:dyDescent="0.2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</row>
    <row r="358" spans="1:24" x14ac:dyDescent="0.2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</row>
    <row r="359" spans="1:24" x14ac:dyDescent="0.2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</row>
    <row r="360" spans="1:24" x14ac:dyDescent="0.2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</row>
    <row r="361" spans="1:24" x14ac:dyDescent="0.2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</row>
    <row r="362" spans="1:24" x14ac:dyDescent="0.2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</row>
    <row r="363" spans="1:24" x14ac:dyDescent="0.2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</row>
    <row r="364" spans="1:24" x14ac:dyDescent="0.2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</row>
    <row r="365" spans="1:24" x14ac:dyDescent="0.2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</row>
    <row r="366" spans="1:24" x14ac:dyDescent="0.2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</row>
    <row r="367" spans="1:24" x14ac:dyDescent="0.2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</row>
    <row r="368" spans="1:24" x14ac:dyDescent="0.2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</row>
    <row r="369" spans="1:24" x14ac:dyDescent="0.2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</row>
    <row r="370" spans="1:24" x14ac:dyDescent="0.2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</row>
    <row r="371" spans="1:24" x14ac:dyDescent="0.2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</row>
    <row r="372" spans="1:24" x14ac:dyDescent="0.2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</row>
    <row r="373" spans="1:24" x14ac:dyDescent="0.2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</row>
    <row r="374" spans="1:24" x14ac:dyDescent="0.2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</row>
    <row r="375" spans="1:24" x14ac:dyDescent="0.2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</row>
    <row r="376" spans="1:24" x14ac:dyDescent="0.2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</row>
    <row r="377" spans="1:24" x14ac:dyDescent="0.2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</row>
    <row r="378" spans="1:24" x14ac:dyDescent="0.2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</row>
    <row r="379" spans="1:24" x14ac:dyDescent="0.2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</row>
    <row r="380" spans="1:24" x14ac:dyDescent="0.2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</row>
    <row r="381" spans="1:24" x14ac:dyDescent="0.2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</row>
    <row r="382" spans="1:24" x14ac:dyDescent="0.2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</row>
    <row r="383" spans="1:24" x14ac:dyDescent="0.2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</row>
    <row r="384" spans="1:24" x14ac:dyDescent="0.2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</row>
    <row r="385" spans="1:24" x14ac:dyDescent="0.2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</row>
    <row r="386" spans="1:24" x14ac:dyDescent="0.2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</row>
    <row r="387" spans="1:24" x14ac:dyDescent="0.2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</row>
    <row r="388" spans="1:24" x14ac:dyDescent="0.2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</row>
    <row r="389" spans="1:24" x14ac:dyDescent="0.2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</row>
    <row r="390" spans="1:24" x14ac:dyDescent="0.2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</row>
    <row r="391" spans="1:24" x14ac:dyDescent="0.2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</row>
    <row r="392" spans="1:24" x14ac:dyDescent="0.2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</row>
    <row r="393" spans="1:24" x14ac:dyDescent="0.2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</row>
    <row r="394" spans="1:24" x14ac:dyDescent="0.2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</row>
    <row r="395" spans="1:24" x14ac:dyDescent="0.2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</row>
    <row r="396" spans="1:24" x14ac:dyDescent="0.2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</row>
    <row r="397" spans="1:24" x14ac:dyDescent="0.2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</row>
    <row r="398" spans="1:24" x14ac:dyDescent="0.2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</row>
    <row r="399" spans="1:24" x14ac:dyDescent="0.2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</row>
    <row r="400" spans="1:24" x14ac:dyDescent="0.2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</row>
    <row r="401" spans="1:24" x14ac:dyDescent="0.2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</row>
    <row r="402" spans="1:24" x14ac:dyDescent="0.2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</row>
    <row r="403" spans="1:24" x14ac:dyDescent="0.2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</row>
    <row r="404" spans="1:24" x14ac:dyDescent="0.2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</row>
    <row r="405" spans="1:24" x14ac:dyDescent="0.2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</row>
    <row r="406" spans="1:24" x14ac:dyDescent="0.2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</row>
    <row r="407" spans="1:24" x14ac:dyDescent="0.2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</row>
    <row r="408" spans="1:24" x14ac:dyDescent="0.2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</row>
    <row r="409" spans="1:24" x14ac:dyDescent="0.2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</row>
    <row r="410" spans="1:24" x14ac:dyDescent="0.2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</row>
    <row r="411" spans="1:24" x14ac:dyDescent="0.2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</row>
    <row r="412" spans="1:24" x14ac:dyDescent="0.2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</row>
    <row r="413" spans="1:24" x14ac:dyDescent="0.2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</row>
    <row r="414" spans="1:24" x14ac:dyDescent="0.2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</row>
    <row r="415" spans="1:24" x14ac:dyDescent="0.2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</row>
    <row r="416" spans="1:24" x14ac:dyDescent="0.2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</row>
    <row r="417" spans="1:24" x14ac:dyDescent="0.2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</row>
    <row r="418" spans="1:24" x14ac:dyDescent="0.2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</row>
    <row r="419" spans="1:24" x14ac:dyDescent="0.2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</row>
    <row r="420" spans="1:24" x14ac:dyDescent="0.2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</row>
    <row r="421" spans="1:24" x14ac:dyDescent="0.2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</row>
    <row r="422" spans="1:24" x14ac:dyDescent="0.2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</row>
    <row r="423" spans="1:24" x14ac:dyDescent="0.2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</row>
    <row r="424" spans="1:24" x14ac:dyDescent="0.2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</row>
    <row r="425" spans="1:24" x14ac:dyDescent="0.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</row>
    <row r="426" spans="1:24" x14ac:dyDescent="0.2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</row>
    <row r="427" spans="1:24" x14ac:dyDescent="0.2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</row>
    <row r="428" spans="1:24" x14ac:dyDescent="0.2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</row>
    <row r="429" spans="1:24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</row>
    <row r="430" spans="1:24" x14ac:dyDescent="0.2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</row>
    <row r="431" spans="1:24" x14ac:dyDescent="0.2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</row>
    <row r="432" spans="1:24" x14ac:dyDescent="0.2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</row>
    <row r="433" spans="1:24" x14ac:dyDescent="0.2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</row>
    <row r="434" spans="1:24" x14ac:dyDescent="0.2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</row>
    <row r="435" spans="1:24" x14ac:dyDescent="0.2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</row>
    <row r="436" spans="1:24" x14ac:dyDescent="0.2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</row>
    <row r="437" spans="1:24" x14ac:dyDescent="0.2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</row>
    <row r="438" spans="1:24" x14ac:dyDescent="0.2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</row>
    <row r="439" spans="1:24" x14ac:dyDescent="0.2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</row>
    <row r="440" spans="1:24" x14ac:dyDescent="0.2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</row>
    <row r="441" spans="1:24" x14ac:dyDescent="0.2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</row>
    <row r="442" spans="1:24" x14ac:dyDescent="0.2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</row>
    <row r="443" spans="1:24" x14ac:dyDescent="0.2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</row>
    <row r="444" spans="1:24" x14ac:dyDescent="0.2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</row>
    <row r="445" spans="1:24" x14ac:dyDescent="0.2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</row>
    <row r="446" spans="1:24" x14ac:dyDescent="0.2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</row>
    <row r="447" spans="1:24" x14ac:dyDescent="0.2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</row>
    <row r="448" spans="1:24" x14ac:dyDescent="0.2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</row>
    <row r="449" spans="1:24" x14ac:dyDescent="0.2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</row>
    <row r="450" spans="1:24" x14ac:dyDescent="0.2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</row>
    <row r="451" spans="1:24" x14ac:dyDescent="0.2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</row>
    <row r="452" spans="1:24" x14ac:dyDescent="0.2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</row>
    <row r="453" spans="1:24" x14ac:dyDescent="0.2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</row>
    <row r="454" spans="1:24" x14ac:dyDescent="0.2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</row>
    <row r="455" spans="1:24" x14ac:dyDescent="0.2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</row>
    <row r="456" spans="1:24" x14ac:dyDescent="0.2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</row>
    <row r="457" spans="1:24" x14ac:dyDescent="0.2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</row>
    <row r="458" spans="1:24" x14ac:dyDescent="0.2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</row>
    <row r="459" spans="1:24" x14ac:dyDescent="0.2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</row>
    <row r="460" spans="1:24" x14ac:dyDescent="0.2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</row>
    <row r="461" spans="1:24" x14ac:dyDescent="0.2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</row>
    <row r="462" spans="1:24" x14ac:dyDescent="0.2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</row>
    <row r="463" spans="1:24" x14ac:dyDescent="0.2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</row>
    <row r="464" spans="1:24" x14ac:dyDescent="0.2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</row>
    <row r="465" spans="1:24" x14ac:dyDescent="0.2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</row>
    <row r="466" spans="1:24" x14ac:dyDescent="0.2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</row>
    <row r="467" spans="1:24" x14ac:dyDescent="0.2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</row>
    <row r="468" spans="1:24" x14ac:dyDescent="0.2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</row>
    <row r="469" spans="1:24" x14ac:dyDescent="0.2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</row>
    <row r="470" spans="1:24" x14ac:dyDescent="0.2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</row>
    <row r="471" spans="1:24" x14ac:dyDescent="0.2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</row>
    <row r="472" spans="1:24" x14ac:dyDescent="0.2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</row>
    <row r="473" spans="1:24" x14ac:dyDescent="0.2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</row>
    <row r="474" spans="1:24" x14ac:dyDescent="0.2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</row>
    <row r="475" spans="1:24" x14ac:dyDescent="0.2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</row>
    <row r="476" spans="1:24" x14ac:dyDescent="0.2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</row>
    <row r="477" spans="1:24" x14ac:dyDescent="0.2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</row>
    <row r="478" spans="1:24" x14ac:dyDescent="0.2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</row>
    <row r="479" spans="1:24" x14ac:dyDescent="0.2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</row>
    <row r="480" spans="1:24" x14ac:dyDescent="0.2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</row>
    <row r="481" spans="1:24" x14ac:dyDescent="0.2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</row>
    <row r="482" spans="1:24" x14ac:dyDescent="0.2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</row>
    <row r="483" spans="1:24" x14ac:dyDescent="0.2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</row>
    <row r="484" spans="1:24" x14ac:dyDescent="0.2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</row>
    <row r="485" spans="1:24" x14ac:dyDescent="0.2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</row>
    <row r="486" spans="1:24" x14ac:dyDescent="0.2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</row>
    <row r="487" spans="1:24" x14ac:dyDescent="0.2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</row>
    <row r="488" spans="1:24" x14ac:dyDescent="0.2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</row>
    <row r="489" spans="1:24" x14ac:dyDescent="0.2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</row>
    <row r="490" spans="1:24" x14ac:dyDescent="0.2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</row>
    <row r="491" spans="1:24" x14ac:dyDescent="0.2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</row>
    <row r="492" spans="1:24" x14ac:dyDescent="0.2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</row>
    <row r="493" spans="1:24" x14ac:dyDescent="0.2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</row>
    <row r="494" spans="1:24" x14ac:dyDescent="0.2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</row>
    <row r="495" spans="1:24" x14ac:dyDescent="0.2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</row>
    <row r="496" spans="1:24" x14ac:dyDescent="0.2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</row>
    <row r="497" spans="1:24" x14ac:dyDescent="0.2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</row>
    <row r="498" spans="1:24" x14ac:dyDescent="0.2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</row>
    <row r="499" spans="1:24" x14ac:dyDescent="0.2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</row>
    <row r="500" spans="1:24" x14ac:dyDescent="0.2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</row>
    <row r="501" spans="1:24" x14ac:dyDescent="0.2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</row>
    <row r="502" spans="1:24" x14ac:dyDescent="0.2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</row>
    <row r="503" spans="1:24" x14ac:dyDescent="0.2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</row>
    <row r="504" spans="1:24" x14ac:dyDescent="0.2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</row>
    <row r="505" spans="1:24" x14ac:dyDescent="0.2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</row>
    <row r="506" spans="1:24" x14ac:dyDescent="0.2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</row>
    <row r="507" spans="1:24" x14ac:dyDescent="0.2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</row>
    <row r="508" spans="1:24" x14ac:dyDescent="0.2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</row>
    <row r="509" spans="1:24" x14ac:dyDescent="0.2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</row>
    <row r="510" spans="1:24" x14ac:dyDescent="0.2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</row>
    <row r="511" spans="1:24" x14ac:dyDescent="0.2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</row>
    <row r="512" spans="1:24" x14ac:dyDescent="0.2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</row>
    <row r="513" spans="1:24" x14ac:dyDescent="0.2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</row>
    <row r="514" spans="1:24" x14ac:dyDescent="0.2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</row>
    <row r="515" spans="1:24" x14ac:dyDescent="0.2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</row>
    <row r="516" spans="1:24" x14ac:dyDescent="0.2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</row>
    <row r="517" spans="1:24" x14ac:dyDescent="0.2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</row>
    <row r="518" spans="1:24" x14ac:dyDescent="0.2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</row>
    <row r="519" spans="1:24" x14ac:dyDescent="0.2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</row>
    <row r="520" spans="1:24" x14ac:dyDescent="0.2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</row>
    <row r="521" spans="1:24" x14ac:dyDescent="0.2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</row>
    <row r="522" spans="1:24" x14ac:dyDescent="0.2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</row>
    <row r="523" spans="1:24" x14ac:dyDescent="0.2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</row>
    <row r="524" spans="1:24" x14ac:dyDescent="0.2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</row>
    <row r="525" spans="1:24" x14ac:dyDescent="0.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</row>
    <row r="526" spans="1:24" x14ac:dyDescent="0.2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</row>
    <row r="527" spans="1:24" x14ac:dyDescent="0.2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</row>
    <row r="528" spans="1:24" x14ac:dyDescent="0.2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</row>
    <row r="529" spans="1:24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</row>
    <row r="530" spans="1:24" x14ac:dyDescent="0.2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</row>
    <row r="531" spans="1:24" x14ac:dyDescent="0.2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</row>
    <row r="532" spans="1:24" x14ac:dyDescent="0.2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</row>
    <row r="533" spans="1:24" x14ac:dyDescent="0.2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</row>
    <row r="534" spans="1:24" x14ac:dyDescent="0.2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</row>
    <row r="535" spans="1:24" x14ac:dyDescent="0.2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</row>
    <row r="536" spans="1:24" x14ac:dyDescent="0.2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</row>
    <row r="537" spans="1:24" x14ac:dyDescent="0.2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</row>
    <row r="538" spans="1:24" x14ac:dyDescent="0.2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</row>
    <row r="539" spans="1:24" x14ac:dyDescent="0.2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</row>
    <row r="540" spans="1:24" x14ac:dyDescent="0.2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</row>
    <row r="541" spans="1:24" x14ac:dyDescent="0.2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</row>
    <row r="542" spans="1:24" x14ac:dyDescent="0.2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</row>
    <row r="543" spans="1:24" x14ac:dyDescent="0.2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</row>
    <row r="544" spans="1:24" x14ac:dyDescent="0.2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</row>
    <row r="545" spans="1:24" x14ac:dyDescent="0.2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</row>
    <row r="546" spans="1:24" x14ac:dyDescent="0.2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</row>
    <row r="547" spans="1:24" x14ac:dyDescent="0.2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</row>
    <row r="548" spans="1:24" x14ac:dyDescent="0.2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</row>
    <row r="549" spans="1:24" x14ac:dyDescent="0.2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</row>
    <row r="550" spans="1:24" x14ac:dyDescent="0.2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</row>
    <row r="551" spans="1:24" x14ac:dyDescent="0.2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</row>
    <row r="552" spans="1:24" x14ac:dyDescent="0.2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</row>
    <row r="553" spans="1:24" x14ac:dyDescent="0.2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</row>
    <row r="554" spans="1:24" x14ac:dyDescent="0.2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</row>
    <row r="555" spans="1:24" x14ac:dyDescent="0.2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</row>
    <row r="556" spans="1:24" x14ac:dyDescent="0.2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</row>
    <row r="557" spans="1:24" x14ac:dyDescent="0.2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</row>
    <row r="558" spans="1:24" x14ac:dyDescent="0.2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</row>
    <row r="559" spans="1:24" x14ac:dyDescent="0.2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</row>
    <row r="560" spans="1:24" x14ac:dyDescent="0.2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</row>
    <row r="561" spans="1:24" x14ac:dyDescent="0.2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</row>
    <row r="562" spans="1:24" x14ac:dyDescent="0.2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</row>
    <row r="563" spans="1:24" x14ac:dyDescent="0.2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</row>
    <row r="564" spans="1:24" x14ac:dyDescent="0.2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</row>
    <row r="565" spans="1:24" x14ac:dyDescent="0.2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</row>
    <row r="566" spans="1:24" x14ac:dyDescent="0.2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</row>
    <row r="567" spans="1:24" x14ac:dyDescent="0.2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</row>
    <row r="568" spans="1:24" x14ac:dyDescent="0.2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</row>
    <row r="569" spans="1:24" x14ac:dyDescent="0.2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</row>
    <row r="570" spans="1:24" x14ac:dyDescent="0.2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</row>
    <row r="571" spans="1:24" x14ac:dyDescent="0.2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</row>
    <row r="572" spans="1:24" x14ac:dyDescent="0.2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</row>
    <row r="573" spans="1:24" x14ac:dyDescent="0.2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</row>
    <row r="574" spans="1:24" x14ac:dyDescent="0.2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</row>
    <row r="575" spans="1:24" x14ac:dyDescent="0.2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</row>
    <row r="576" spans="1:24" x14ac:dyDescent="0.2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</row>
    <row r="577" spans="1:24" x14ac:dyDescent="0.2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</row>
    <row r="578" spans="1:24" x14ac:dyDescent="0.2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</row>
    <row r="579" spans="1:24" x14ac:dyDescent="0.2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</row>
    <row r="580" spans="1:24" x14ac:dyDescent="0.2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</row>
    <row r="581" spans="1:24" x14ac:dyDescent="0.2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</row>
    <row r="582" spans="1:24" x14ac:dyDescent="0.2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</row>
    <row r="583" spans="1:24" x14ac:dyDescent="0.2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</row>
    <row r="584" spans="1:24" x14ac:dyDescent="0.2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</row>
    <row r="585" spans="1:24" x14ac:dyDescent="0.2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</row>
    <row r="586" spans="1:24" x14ac:dyDescent="0.2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</row>
    <row r="587" spans="1:24" x14ac:dyDescent="0.2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</row>
    <row r="588" spans="1:24" x14ac:dyDescent="0.2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</row>
    <row r="589" spans="1:24" x14ac:dyDescent="0.2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</row>
    <row r="590" spans="1:24" x14ac:dyDescent="0.2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</row>
    <row r="591" spans="1:24" x14ac:dyDescent="0.2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</row>
    <row r="592" spans="1:24" x14ac:dyDescent="0.2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</row>
    <row r="593" spans="1:24" x14ac:dyDescent="0.2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</row>
    <row r="594" spans="1:24" x14ac:dyDescent="0.2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</row>
    <row r="595" spans="1:24" x14ac:dyDescent="0.2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</row>
    <row r="596" spans="1:24" x14ac:dyDescent="0.2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</row>
    <row r="597" spans="1:24" x14ac:dyDescent="0.2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</row>
    <row r="598" spans="1:24" x14ac:dyDescent="0.2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</row>
    <row r="599" spans="1:24" x14ac:dyDescent="0.2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</row>
    <row r="600" spans="1:24" x14ac:dyDescent="0.2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</row>
    <row r="601" spans="1:24" x14ac:dyDescent="0.2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</row>
    <row r="602" spans="1:24" x14ac:dyDescent="0.2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</row>
    <row r="603" spans="1:24" x14ac:dyDescent="0.2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</row>
    <row r="604" spans="1:24" x14ac:dyDescent="0.2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</row>
    <row r="605" spans="1:24" x14ac:dyDescent="0.2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</row>
    <row r="606" spans="1:24" x14ac:dyDescent="0.2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</row>
    <row r="607" spans="1:24" x14ac:dyDescent="0.2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</row>
    <row r="608" spans="1:24" x14ac:dyDescent="0.2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</row>
    <row r="609" spans="1:24" x14ac:dyDescent="0.2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</row>
    <row r="610" spans="1:24" x14ac:dyDescent="0.2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</row>
    <row r="611" spans="1:24" x14ac:dyDescent="0.2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</row>
    <row r="612" spans="1:24" x14ac:dyDescent="0.2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</row>
    <row r="613" spans="1:24" x14ac:dyDescent="0.2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</row>
    <row r="614" spans="1:24" x14ac:dyDescent="0.2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</row>
    <row r="615" spans="1:24" x14ac:dyDescent="0.2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</row>
    <row r="616" spans="1:24" x14ac:dyDescent="0.2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</row>
    <row r="617" spans="1:24" x14ac:dyDescent="0.2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</row>
    <row r="618" spans="1:24" x14ac:dyDescent="0.2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</row>
    <row r="619" spans="1:24" x14ac:dyDescent="0.2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</row>
    <row r="620" spans="1:24" x14ac:dyDescent="0.2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</row>
    <row r="621" spans="1:24" x14ac:dyDescent="0.2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</row>
    <row r="622" spans="1:24" x14ac:dyDescent="0.2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</row>
    <row r="623" spans="1:24" x14ac:dyDescent="0.2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</row>
    <row r="624" spans="1:24" x14ac:dyDescent="0.2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</row>
    <row r="625" spans="1:24" x14ac:dyDescent="0.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</row>
    <row r="626" spans="1:24" x14ac:dyDescent="0.2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</row>
    <row r="627" spans="1:24" x14ac:dyDescent="0.2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</row>
    <row r="628" spans="1:24" x14ac:dyDescent="0.2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</row>
    <row r="629" spans="1:24" x14ac:dyDescent="0.2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</row>
    <row r="630" spans="1:24" x14ac:dyDescent="0.2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</row>
    <row r="631" spans="1:24" x14ac:dyDescent="0.2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</row>
    <row r="632" spans="1:24" x14ac:dyDescent="0.2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</row>
    <row r="633" spans="1:24" x14ac:dyDescent="0.2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</row>
    <row r="634" spans="1:24" x14ac:dyDescent="0.2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</row>
    <row r="635" spans="1:24" x14ac:dyDescent="0.2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</row>
    <row r="636" spans="1:24" x14ac:dyDescent="0.2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</row>
    <row r="637" spans="1:24" x14ac:dyDescent="0.2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</row>
    <row r="638" spans="1:24" x14ac:dyDescent="0.2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</row>
    <row r="639" spans="1:24" x14ac:dyDescent="0.2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</row>
    <row r="640" spans="1:24" x14ac:dyDescent="0.2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</row>
    <row r="641" spans="1:24" x14ac:dyDescent="0.2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</row>
    <row r="642" spans="1:24" x14ac:dyDescent="0.2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</row>
    <row r="643" spans="1:24" x14ac:dyDescent="0.2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</row>
    <row r="644" spans="1:24" x14ac:dyDescent="0.2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</row>
    <row r="645" spans="1:24" x14ac:dyDescent="0.2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</row>
    <row r="646" spans="1:24" x14ac:dyDescent="0.2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</row>
    <row r="647" spans="1:24" x14ac:dyDescent="0.2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</row>
    <row r="648" spans="1:24" x14ac:dyDescent="0.2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</row>
    <row r="649" spans="1:24" x14ac:dyDescent="0.2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</row>
    <row r="650" spans="1:24" x14ac:dyDescent="0.2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</row>
    <row r="651" spans="1:24" x14ac:dyDescent="0.2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</row>
    <row r="652" spans="1:24" x14ac:dyDescent="0.2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</row>
    <row r="653" spans="1:24" x14ac:dyDescent="0.2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</row>
    <row r="654" spans="1:24" x14ac:dyDescent="0.2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</row>
    <row r="655" spans="1:24" x14ac:dyDescent="0.2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</row>
    <row r="656" spans="1:24" x14ac:dyDescent="0.2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</row>
    <row r="657" spans="1:24" x14ac:dyDescent="0.2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</row>
    <row r="658" spans="1:24" x14ac:dyDescent="0.2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</row>
    <row r="659" spans="1:24" x14ac:dyDescent="0.2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</row>
    <row r="660" spans="1:24" x14ac:dyDescent="0.2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</row>
    <row r="661" spans="1:24" x14ac:dyDescent="0.2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</row>
    <row r="662" spans="1:24" x14ac:dyDescent="0.2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</row>
    <row r="663" spans="1:24" x14ac:dyDescent="0.2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</row>
    <row r="664" spans="1:24" x14ac:dyDescent="0.2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</row>
    <row r="665" spans="1:24" x14ac:dyDescent="0.2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</row>
    <row r="666" spans="1:24" x14ac:dyDescent="0.2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</row>
    <row r="667" spans="1:24" x14ac:dyDescent="0.2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</row>
    <row r="668" spans="1:24" x14ac:dyDescent="0.2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</row>
    <row r="669" spans="1:24" x14ac:dyDescent="0.2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</row>
    <row r="670" spans="1:24" x14ac:dyDescent="0.2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</row>
    <row r="671" spans="1:24" x14ac:dyDescent="0.2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</row>
    <row r="672" spans="1:24" x14ac:dyDescent="0.2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</row>
    <row r="673" spans="1:24" x14ac:dyDescent="0.2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</row>
    <row r="674" spans="1:24" x14ac:dyDescent="0.2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</row>
    <row r="675" spans="1:24" x14ac:dyDescent="0.2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</row>
    <row r="676" spans="1:24" x14ac:dyDescent="0.2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</row>
    <row r="677" spans="1:24" x14ac:dyDescent="0.2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</row>
    <row r="678" spans="1:24" x14ac:dyDescent="0.2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</row>
    <row r="679" spans="1:24" x14ac:dyDescent="0.2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</row>
    <row r="680" spans="1:24" x14ac:dyDescent="0.2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</row>
    <row r="681" spans="1:24" x14ac:dyDescent="0.2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</row>
    <row r="682" spans="1:24" x14ac:dyDescent="0.2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</row>
    <row r="683" spans="1:24" x14ac:dyDescent="0.2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</row>
    <row r="684" spans="1:24" x14ac:dyDescent="0.2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</row>
    <row r="685" spans="1:24" x14ac:dyDescent="0.2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</row>
    <row r="686" spans="1:24" x14ac:dyDescent="0.2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</row>
    <row r="687" spans="1:24" x14ac:dyDescent="0.2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</row>
    <row r="688" spans="1:24" x14ac:dyDescent="0.2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</row>
    <row r="689" spans="1:24" x14ac:dyDescent="0.2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</row>
    <row r="690" spans="1:24" x14ac:dyDescent="0.2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</row>
    <row r="691" spans="1:24" x14ac:dyDescent="0.2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</row>
    <row r="692" spans="1:24" x14ac:dyDescent="0.2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</row>
    <row r="693" spans="1:24" x14ac:dyDescent="0.2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</row>
    <row r="694" spans="1:24" x14ac:dyDescent="0.2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</row>
    <row r="695" spans="1:24" x14ac:dyDescent="0.2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</row>
    <row r="696" spans="1:24" x14ac:dyDescent="0.2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</row>
    <row r="697" spans="1:24" x14ac:dyDescent="0.2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</row>
    <row r="698" spans="1:24" x14ac:dyDescent="0.2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</row>
    <row r="699" spans="1:24" x14ac:dyDescent="0.2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</row>
    <row r="700" spans="1:24" x14ac:dyDescent="0.2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</row>
    <row r="701" spans="1:24" x14ac:dyDescent="0.2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</row>
    <row r="702" spans="1:24" x14ac:dyDescent="0.2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</row>
    <row r="703" spans="1:24" x14ac:dyDescent="0.2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</row>
    <row r="704" spans="1:24" x14ac:dyDescent="0.2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</row>
    <row r="705" spans="1:24" x14ac:dyDescent="0.2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</row>
    <row r="706" spans="1:24" x14ac:dyDescent="0.2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</row>
    <row r="707" spans="1:24" x14ac:dyDescent="0.2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</row>
    <row r="708" spans="1:24" x14ac:dyDescent="0.2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</row>
    <row r="709" spans="1:24" x14ac:dyDescent="0.2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</row>
    <row r="710" spans="1:24" x14ac:dyDescent="0.2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</row>
    <row r="711" spans="1:24" x14ac:dyDescent="0.2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</row>
    <row r="712" spans="1:24" x14ac:dyDescent="0.2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</row>
    <row r="713" spans="1:24" x14ac:dyDescent="0.2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</row>
    <row r="714" spans="1:24" x14ac:dyDescent="0.2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</row>
    <row r="715" spans="1:24" x14ac:dyDescent="0.2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</row>
    <row r="716" spans="1:24" x14ac:dyDescent="0.2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</row>
    <row r="717" spans="1:24" x14ac:dyDescent="0.2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</row>
    <row r="718" spans="1:24" x14ac:dyDescent="0.2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</row>
    <row r="719" spans="1:24" x14ac:dyDescent="0.2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</row>
    <row r="720" spans="1:24" x14ac:dyDescent="0.2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</row>
    <row r="721" spans="1:24" x14ac:dyDescent="0.2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</row>
    <row r="722" spans="1:24" x14ac:dyDescent="0.2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</row>
    <row r="723" spans="1:24" x14ac:dyDescent="0.2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</row>
    <row r="724" spans="1:24" x14ac:dyDescent="0.2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</row>
    <row r="725" spans="1:24" x14ac:dyDescent="0.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</row>
    <row r="726" spans="1:24" x14ac:dyDescent="0.2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</row>
    <row r="727" spans="1:24" x14ac:dyDescent="0.2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</row>
    <row r="728" spans="1:24" x14ac:dyDescent="0.2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</row>
    <row r="729" spans="1:24" x14ac:dyDescent="0.2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</row>
    <row r="730" spans="1:24" x14ac:dyDescent="0.2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</row>
    <row r="731" spans="1:24" x14ac:dyDescent="0.2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</row>
    <row r="732" spans="1:24" x14ac:dyDescent="0.2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</row>
    <row r="733" spans="1:24" x14ac:dyDescent="0.2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</row>
    <row r="734" spans="1:24" x14ac:dyDescent="0.2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</row>
    <row r="735" spans="1:24" x14ac:dyDescent="0.2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</row>
    <row r="736" spans="1:24" x14ac:dyDescent="0.2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</row>
    <row r="737" spans="1:24" x14ac:dyDescent="0.2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</row>
    <row r="738" spans="1:24" x14ac:dyDescent="0.2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</row>
    <row r="739" spans="1:24" x14ac:dyDescent="0.2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</row>
    <row r="740" spans="1:24" x14ac:dyDescent="0.2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</row>
    <row r="741" spans="1:24" x14ac:dyDescent="0.2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</row>
    <row r="742" spans="1:24" x14ac:dyDescent="0.2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</row>
    <row r="743" spans="1:24" x14ac:dyDescent="0.2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</row>
    <row r="744" spans="1:24" x14ac:dyDescent="0.2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</row>
    <row r="745" spans="1:24" x14ac:dyDescent="0.2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</row>
    <row r="746" spans="1:24" x14ac:dyDescent="0.2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</row>
    <row r="747" spans="1:24" x14ac:dyDescent="0.2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</row>
    <row r="748" spans="1:24" x14ac:dyDescent="0.2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</row>
    <row r="749" spans="1:24" x14ac:dyDescent="0.2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</row>
    <row r="750" spans="1:24" x14ac:dyDescent="0.2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</row>
    <row r="751" spans="1:24" x14ac:dyDescent="0.2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</row>
    <row r="752" spans="1:24" x14ac:dyDescent="0.2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</row>
    <row r="753" spans="1:24" x14ac:dyDescent="0.2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</row>
    <row r="754" spans="1:24" x14ac:dyDescent="0.2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</row>
    <row r="755" spans="1:24" x14ac:dyDescent="0.2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</row>
    <row r="756" spans="1:24" x14ac:dyDescent="0.2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</row>
    <row r="757" spans="1:24" x14ac:dyDescent="0.2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</row>
    <row r="758" spans="1:24" x14ac:dyDescent="0.2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</row>
    <row r="759" spans="1:24" x14ac:dyDescent="0.2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</row>
    <row r="760" spans="1:24" x14ac:dyDescent="0.2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</row>
    <row r="761" spans="1:24" x14ac:dyDescent="0.2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</row>
    <row r="762" spans="1:24" x14ac:dyDescent="0.2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</row>
    <row r="763" spans="1:24" x14ac:dyDescent="0.2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</row>
    <row r="764" spans="1:24" x14ac:dyDescent="0.2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</row>
    <row r="765" spans="1:24" x14ac:dyDescent="0.2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</row>
    <row r="766" spans="1:24" x14ac:dyDescent="0.2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</row>
    <row r="767" spans="1:24" x14ac:dyDescent="0.2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</row>
    <row r="768" spans="1:24" x14ac:dyDescent="0.2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</row>
    <row r="769" spans="1:24" x14ac:dyDescent="0.2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</row>
    <row r="770" spans="1:24" x14ac:dyDescent="0.2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</row>
    <row r="771" spans="1:24" x14ac:dyDescent="0.2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</row>
    <row r="772" spans="1:24" x14ac:dyDescent="0.2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</row>
    <row r="773" spans="1:24" x14ac:dyDescent="0.2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</row>
    <row r="774" spans="1:24" x14ac:dyDescent="0.2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</row>
    <row r="775" spans="1:24" x14ac:dyDescent="0.2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</row>
    <row r="776" spans="1:24" x14ac:dyDescent="0.2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</row>
    <row r="777" spans="1:24" x14ac:dyDescent="0.2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</row>
    <row r="778" spans="1:24" x14ac:dyDescent="0.2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</row>
    <row r="779" spans="1:24" x14ac:dyDescent="0.2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</row>
    <row r="780" spans="1:24" x14ac:dyDescent="0.2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</row>
    <row r="781" spans="1:24" x14ac:dyDescent="0.2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</row>
    <row r="782" spans="1:24" x14ac:dyDescent="0.2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</row>
    <row r="783" spans="1:24" x14ac:dyDescent="0.2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</row>
    <row r="784" spans="1:24" x14ac:dyDescent="0.2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</row>
    <row r="785" spans="1:24" x14ac:dyDescent="0.2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</row>
    <row r="786" spans="1:24" x14ac:dyDescent="0.2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</row>
    <row r="787" spans="1:24" x14ac:dyDescent="0.2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</row>
    <row r="788" spans="1:24" x14ac:dyDescent="0.2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</row>
    <row r="789" spans="1:24" x14ac:dyDescent="0.2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</row>
    <row r="790" spans="1:24" x14ac:dyDescent="0.2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</row>
    <row r="791" spans="1:24" x14ac:dyDescent="0.2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</row>
    <row r="792" spans="1:24" x14ac:dyDescent="0.2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</row>
    <row r="793" spans="1:24" x14ac:dyDescent="0.2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</row>
    <row r="794" spans="1:24" x14ac:dyDescent="0.2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</row>
    <row r="795" spans="1:24" x14ac:dyDescent="0.2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</row>
    <row r="796" spans="1:24" x14ac:dyDescent="0.2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</row>
    <row r="797" spans="1:24" x14ac:dyDescent="0.2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</row>
    <row r="798" spans="1:24" x14ac:dyDescent="0.2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</row>
    <row r="799" spans="1:24" x14ac:dyDescent="0.2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</row>
    <row r="800" spans="1:24" x14ac:dyDescent="0.2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</row>
    <row r="801" spans="1:24" x14ac:dyDescent="0.2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</row>
    <row r="802" spans="1:24" x14ac:dyDescent="0.2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</row>
    <row r="803" spans="1:24" x14ac:dyDescent="0.2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</row>
    <row r="804" spans="1:24" x14ac:dyDescent="0.2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</row>
    <row r="805" spans="1:24" x14ac:dyDescent="0.2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</row>
    <row r="806" spans="1:24" x14ac:dyDescent="0.2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</row>
    <row r="807" spans="1:24" x14ac:dyDescent="0.2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</row>
    <row r="808" spans="1:24" x14ac:dyDescent="0.2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</row>
    <row r="809" spans="1:24" x14ac:dyDescent="0.2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</row>
    <row r="810" spans="1:24" x14ac:dyDescent="0.2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</row>
    <row r="811" spans="1:24" x14ac:dyDescent="0.2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</row>
    <row r="812" spans="1:24" x14ac:dyDescent="0.2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</row>
    <row r="813" spans="1:24" x14ac:dyDescent="0.2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</row>
    <row r="814" spans="1:24" x14ac:dyDescent="0.2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</row>
    <row r="815" spans="1:24" x14ac:dyDescent="0.2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</row>
    <row r="816" spans="1:24" x14ac:dyDescent="0.2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</row>
    <row r="817" spans="1:24" x14ac:dyDescent="0.2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</row>
    <row r="818" spans="1:24" x14ac:dyDescent="0.2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</row>
    <row r="819" spans="1:24" x14ac:dyDescent="0.2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</row>
    <row r="820" spans="1:24" x14ac:dyDescent="0.2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</row>
    <row r="821" spans="1:24" x14ac:dyDescent="0.2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</row>
    <row r="822" spans="1:24" x14ac:dyDescent="0.2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</row>
    <row r="823" spans="1:24" x14ac:dyDescent="0.2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</row>
    <row r="824" spans="1:24" x14ac:dyDescent="0.2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</row>
    <row r="825" spans="1:24" x14ac:dyDescent="0.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</row>
    <row r="826" spans="1:24" x14ac:dyDescent="0.2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</row>
    <row r="827" spans="1:24" x14ac:dyDescent="0.2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</row>
    <row r="828" spans="1:24" x14ac:dyDescent="0.2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</row>
    <row r="829" spans="1:24" x14ac:dyDescent="0.2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</row>
    <row r="830" spans="1:24" x14ac:dyDescent="0.2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</row>
    <row r="831" spans="1:24" x14ac:dyDescent="0.2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</row>
    <row r="832" spans="1:24" x14ac:dyDescent="0.2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</row>
    <row r="833" spans="1:24" x14ac:dyDescent="0.2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</row>
    <row r="834" spans="1:24" x14ac:dyDescent="0.2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</row>
    <row r="835" spans="1:24" x14ac:dyDescent="0.2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</row>
    <row r="836" spans="1:24" x14ac:dyDescent="0.2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</row>
    <row r="837" spans="1:24" x14ac:dyDescent="0.2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</row>
    <row r="838" spans="1:24" x14ac:dyDescent="0.2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</row>
    <row r="839" spans="1:24" x14ac:dyDescent="0.2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</row>
    <row r="840" spans="1:24" x14ac:dyDescent="0.2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</row>
    <row r="841" spans="1:24" x14ac:dyDescent="0.2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</row>
    <row r="842" spans="1:24" x14ac:dyDescent="0.2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</row>
    <row r="843" spans="1:24" x14ac:dyDescent="0.2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</row>
    <row r="844" spans="1:24" x14ac:dyDescent="0.2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</row>
    <row r="845" spans="1:24" x14ac:dyDescent="0.2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</row>
    <row r="846" spans="1:24" x14ac:dyDescent="0.2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</row>
    <row r="847" spans="1:24" x14ac:dyDescent="0.2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</row>
    <row r="848" spans="1:24" x14ac:dyDescent="0.2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</row>
    <row r="849" spans="1:24" x14ac:dyDescent="0.2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</row>
    <row r="850" spans="1:24" x14ac:dyDescent="0.2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</row>
    <row r="851" spans="1:24" x14ac:dyDescent="0.2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</row>
    <row r="852" spans="1:24" x14ac:dyDescent="0.2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</row>
    <row r="853" spans="1:24" x14ac:dyDescent="0.2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</row>
    <row r="854" spans="1:24" x14ac:dyDescent="0.2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</row>
    <row r="855" spans="1:24" x14ac:dyDescent="0.2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</row>
    <row r="856" spans="1:24" x14ac:dyDescent="0.2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</row>
    <row r="857" spans="1:24" x14ac:dyDescent="0.2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</row>
    <row r="858" spans="1:24" x14ac:dyDescent="0.2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</row>
    <row r="859" spans="1:24" x14ac:dyDescent="0.2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</row>
    <row r="860" spans="1:24" x14ac:dyDescent="0.2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</row>
    <row r="861" spans="1:24" x14ac:dyDescent="0.2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</row>
    <row r="862" spans="1:24" x14ac:dyDescent="0.2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</row>
    <row r="863" spans="1:24" x14ac:dyDescent="0.2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</row>
    <row r="864" spans="1:24" x14ac:dyDescent="0.2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</row>
    <row r="865" spans="1:24" x14ac:dyDescent="0.2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</row>
    <row r="866" spans="1:24" x14ac:dyDescent="0.2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</row>
    <row r="867" spans="1:24" x14ac:dyDescent="0.2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</row>
    <row r="868" spans="1:24" x14ac:dyDescent="0.2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</row>
    <row r="869" spans="1:24" x14ac:dyDescent="0.2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</row>
    <row r="870" spans="1:24" x14ac:dyDescent="0.2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</row>
    <row r="871" spans="1:24" x14ac:dyDescent="0.2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</row>
    <row r="872" spans="1:24" x14ac:dyDescent="0.2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</row>
    <row r="873" spans="1:24" x14ac:dyDescent="0.2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</row>
    <row r="874" spans="1:24" x14ac:dyDescent="0.2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</row>
    <row r="875" spans="1:24" x14ac:dyDescent="0.2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</row>
    <row r="876" spans="1:24" x14ac:dyDescent="0.2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</row>
    <row r="877" spans="1:24" x14ac:dyDescent="0.2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</row>
    <row r="878" spans="1:24" x14ac:dyDescent="0.2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</row>
    <row r="879" spans="1:24" x14ac:dyDescent="0.2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</row>
    <row r="880" spans="1:24" x14ac:dyDescent="0.2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</row>
    <row r="881" spans="1:24" x14ac:dyDescent="0.2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</row>
    <row r="882" spans="1:24" x14ac:dyDescent="0.2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</row>
    <row r="883" spans="1:24" x14ac:dyDescent="0.2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</row>
    <row r="884" spans="1:24" x14ac:dyDescent="0.2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</row>
    <row r="885" spans="1:24" x14ac:dyDescent="0.2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</row>
    <row r="886" spans="1:24" x14ac:dyDescent="0.2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</row>
    <row r="887" spans="1:24" x14ac:dyDescent="0.2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</row>
    <row r="888" spans="1:24" x14ac:dyDescent="0.2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</row>
    <row r="889" spans="1:24" x14ac:dyDescent="0.2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</row>
    <row r="890" spans="1:24" x14ac:dyDescent="0.2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</row>
    <row r="891" spans="1:24" x14ac:dyDescent="0.2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</row>
    <row r="892" spans="1:24" x14ac:dyDescent="0.2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</row>
    <row r="893" spans="1:24" x14ac:dyDescent="0.2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</row>
    <row r="894" spans="1:24" x14ac:dyDescent="0.2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</row>
    <row r="895" spans="1:24" x14ac:dyDescent="0.2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</row>
    <row r="896" spans="1:24" x14ac:dyDescent="0.2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</row>
    <row r="897" spans="1:24" x14ac:dyDescent="0.2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</row>
    <row r="898" spans="1:24" x14ac:dyDescent="0.2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</row>
    <row r="899" spans="1:24" x14ac:dyDescent="0.2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</row>
    <row r="900" spans="1:24" x14ac:dyDescent="0.2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</row>
    <row r="901" spans="1:24" x14ac:dyDescent="0.2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</row>
    <row r="902" spans="1:24" x14ac:dyDescent="0.2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</row>
    <row r="903" spans="1:24" x14ac:dyDescent="0.2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</row>
    <row r="904" spans="1:24" x14ac:dyDescent="0.2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</row>
    <row r="905" spans="1:24" x14ac:dyDescent="0.2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</row>
    <row r="906" spans="1:24" x14ac:dyDescent="0.2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</row>
    <row r="907" spans="1:24" x14ac:dyDescent="0.2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</row>
    <row r="908" spans="1:24" x14ac:dyDescent="0.2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</row>
    <row r="909" spans="1:24" x14ac:dyDescent="0.2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</row>
    <row r="910" spans="1:24" x14ac:dyDescent="0.2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</row>
    <row r="911" spans="1:24" x14ac:dyDescent="0.2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</row>
    <row r="912" spans="1:24" x14ac:dyDescent="0.2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</row>
    <row r="913" spans="1:24" x14ac:dyDescent="0.2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</row>
    <row r="914" spans="1:24" x14ac:dyDescent="0.2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</row>
    <row r="915" spans="1:24" x14ac:dyDescent="0.2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</row>
    <row r="916" spans="1:24" x14ac:dyDescent="0.2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</row>
    <row r="917" spans="1:24" x14ac:dyDescent="0.2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</row>
    <row r="918" spans="1:24" x14ac:dyDescent="0.2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</row>
    <row r="919" spans="1:24" x14ac:dyDescent="0.2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</row>
    <row r="920" spans="1:24" x14ac:dyDescent="0.2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</row>
    <row r="921" spans="1:24" x14ac:dyDescent="0.2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</row>
    <row r="922" spans="1:24" x14ac:dyDescent="0.2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</row>
    <row r="923" spans="1:24" x14ac:dyDescent="0.2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</row>
    <row r="924" spans="1:24" x14ac:dyDescent="0.2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</row>
    <row r="925" spans="1:24" x14ac:dyDescent="0.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</row>
    <row r="926" spans="1:24" x14ac:dyDescent="0.2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</row>
    <row r="927" spans="1:24" x14ac:dyDescent="0.2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</row>
    <row r="928" spans="1:24" x14ac:dyDescent="0.2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</row>
    <row r="929" spans="1:24" x14ac:dyDescent="0.2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</row>
    <row r="930" spans="1:24" x14ac:dyDescent="0.2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</row>
    <row r="931" spans="1:24" x14ac:dyDescent="0.2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</row>
    <row r="932" spans="1:24" x14ac:dyDescent="0.2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</row>
    <row r="933" spans="1:24" x14ac:dyDescent="0.2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</row>
    <row r="934" spans="1:24" x14ac:dyDescent="0.2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</row>
    <row r="935" spans="1:24" x14ac:dyDescent="0.2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</row>
    <row r="936" spans="1:24" x14ac:dyDescent="0.2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</row>
    <row r="937" spans="1:24" x14ac:dyDescent="0.2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</row>
    <row r="938" spans="1:24" x14ac:dyDescent="0.2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</row>
    <row r="939" spans="1:24" x14ac:dyDescent="0.2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</row>
    <row r="940" spans="1:24" x14ac:dyDescent="0.2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</row>
    <row r="941" spans="1:24" x14ac:dyDescent="0.2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</row>
    <row r="942" spans="1:24" x14ac:dyDescent="0.2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</row>
    <row r="943" spans="1:24" x14ac:dyDescent="0.2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</row>
    <row r="944" spans="1:24" x14ac:dyDescent="0.2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</row>
    <row r="945" spans="1:24" x14ac:dyDescent="0.2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</row>
    <row r="946" spans="1:24" x14ac:dyDescent="0.2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</row>
    <row r="947" spans="1:24" x14ac:dyDescent="0.2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</row>
    <row r="948" spans="1:24" x14ac:dyDescent="0.2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</row>
    <row r="949" spans="1:24" x14ac:dyDescent="0.2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</row>
    <row r="950" spans="1:24" x14ac:dyDescent="0.2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</row>
    <row r="951" spans="1:24" x14ac:dyDescent="0.2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</row>
    <row r="952" spans="1:24" x14ac:dyDescent="0.2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</row>
    <row r="953" spans="1:24" x14ac:dyDescent="0.2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</row>
    <row r="954" spans="1:24" x14ac:dyDescent="0.2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</row>
    <row r="955" spans="1:24" x14ac:dyDescent="0.2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</row>
    <row r="956" spans="1:24" x14ac:dyDescent="0.2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</row>
    <row r="957" spans="1:24" x14ac:dyDescent="0.2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</row>
    <row r="958" spans="1:24" x14ac:dyDescent="0.2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</row>
    <row r="959" spans="1:24" x14ac:dyDescent="0.2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</row>
    <row r="960" spans="1:24" x14ac:dyDescent="0.2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</row>
    <row r="961" spans="1:24" x14ac:dyDescent="0.2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</row>
    <row r="962" spans="1:24" x14ac:dyDescent="0.2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</row>
    <row r="963" spans="1:24" x14ac:dyDescent="0.2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</row>
    <row r="964" spans="1:24" x14ac:dyDescent="0.2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</row>
    <row r="965" spans="1:24" x14ac:dyDescent="0.2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</row>
    <row r="966" spans="1:24" x14ac:dyDescent="0.2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</row>
    <row r="967" spans="1:24" x14ac:dyDescent="0.2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</row>
    <row r="968" spans="1:24" x14ac:dyDescent="0.2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</row>
    <row r="969" spans="1:24" x14ac:dyDescent="0.2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</row>
    <row r="970" spans="1:24" x14ac:dyDescent="0.2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</row>
    <row r="971" spans="1:24" x14ac:dyDescent="0.25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</row>
    <row r="972" spans="1:24" x14ac:dyDescent="0.25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</row>
    <row r="973" spans="1:24" x14ac:dyDescent="0.25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</row>
    <row r="974" spans="1:24" x14ac:dyDescent="0.25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</row>
    <row r="975" spans="1:24" x14ac:dyDescent="0.2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</row>
    <row r="976" spans="1:24" x14ac:dyDescent="0.25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</row>
    <row r="977" spans="1:24" x14ac:dyDescent="0.25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</row>
    <row r="978" spans="1:24" x14ac:dyDescent="0.25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</row>
    <row r="979" spans="1:24" x14ac:dyDescent="0.2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</row>
    <row r="980" spans="1:24" x14ac:dyDescent="0.2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</row>
    <row r="981" spans="1:24" x14ac:dyDescent="0.2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</row>
    <row r="982" spans="1:24" x14ac:dyDescent="0.2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</row>
    <row r="983" spans="1:24" x14ac:dyDescent="0.2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</row>
    <row r="984" spans="1:24" x14ac:dyDescent="0.25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</row>
    <row r="985" spans="1:24" x14ac:dyDescent="0.2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</row>
    <row r="986" spans="1:24" x14ac:dyDescent="0.25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</row>
    <row r="987" spans="1:24" x14ac:dyDescent="0.25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</row>
    <row r="988" spans="1:24" x14ac:dyDescent="0.25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</row>
    <row r="989" spans="1:24" x14ac:dyDescent="0.25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</row>
    <row r="990" spans="1:24" x14ac:dyDescent="0.25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</row>
    <row r="991" spans="1:24" x14ac:dyDescent="0.25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</row>
    <row r="992" spans="1:24" x14ac:dyDescent="0.2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</row>
    <row r="993" spans="1:24" x14ac:dyDescent="0.2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</row>
    <row r="994" spans="1:24" x14ac:dyDescent="0.2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</row>
    <row r="995" spans="1:24" x14ac:dyDescent="0.2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</row>
    <row r="996" spans="1:24" x14ac:dyDescent="0.2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</row>
    <row r="997" spans="1:24" x14ac:dyDescent="0.25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</row>
    <row r="998" spans="1:24" x14ac:dyDescent="0.25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</row>
    <row r="999" spans="1:24" x14ac:dyDescent="0.25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</row>
    <row r="1000" spans="1:24" x14ac:dyDescent="0.25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</row>
  </sheetData>
  <mergeCells count="20">
    <mergeCell ref="F28:F29"/>
    <mergeCell ref="F30:F31"/>
    <mergeCell ref="K20:K21"/>
    <mergeCell ref="K22:K23"/>
    <mergeCell ref="G1:H1"/>
    <mergeCell ref="G2:H2"/>
    <mergeCell ref="F22:F23"/>
    <mergeCell ref="F24:F25"/>
    <mergeCell ref="F26:F27"/>
    <mergeCell ref="K24:K25"/>
    <mergeCell ref="A3:A5"/>
    <mergeCell ref="B3:B5"/>
    <mergeCell ref="L1:L2"/>
    <mergeCell ref="G3:G8"/>
    <mergeCell ref="A12:B12"/>
    <mergeCell ref="A13:B13"/>
    <mergeCell ref="A14:A15"/>
    <mergeCell ref="I12:I13"/>
    <mergeCell ref="F18:H18"/>
    <mergeCell ref="F20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HIRARKI</vt:lpstr>
      <vt:lpstr>KUESIONER</vt:lpstr>
      <vt:lpstr>PENGOLAHAN HORIZONTAL</vt:lpstr>
      <vt:lpstr>PENGOLAHAN VERTIKAL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Wira</dc:creator>
  <cp:lastModifiedBy>Wira</cp:lastModifiedBy>
  <dcterms:created xsi:type="dcterms:W3CDTF">2020-12-18T14:56:04Z</dcterms:created>
  <dcterms:modified xsi:type="dcterms:W3CDTF">2021-01-11T08:44:21Z</dcterms:modified>
</cp:coreProperties>
</file>